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afron\apbfr$\rrieth\Desktop\"/>
    </mc:Choice>
  </mc:AlternateContent>
  <xr:revisionPtr revIDLastSave="0" documentId="8_{113CCFCA-55F7-4098-8AEF-8E787DDF2B13}" xr6:coauthVersionLast="47" xr6:coauthVersionMax="47" xr10:uidLastSave="{00000000-0000-0000-0000-000000000000}"/>
  <bookViews>
    <workbookView xWindow="13830" yWindow="3390" windowWidth="22965" windowHeight="16200" tabRatio="786" activeTab="2" xr2:uid="{00000000-000D-0000-FFFF-FFFF00000000}"/>
  </bookViews>
  <sheets>
    <sheet name="Tab A-Summary" sheetId="1" r:id="rId1"/>
    <sheet name="OP Fee Submission" sheetId="12" r:id="rId2"/>
    <sheet name="Student Fees" sheetId="10" r:id="rId3"/>
    <sheet name="Central Admin Recharges" sheetId="13" r:id="rId4"/>
    <sheet name="Tab B-Budget Justification" sheetId="2" r:id="rId5"/>
    <sheet name="Tab C-Transfer of SSDP" sheetId="11" r:id="rId6"/>
    <sheet name="Tab D-Student FTE Detail" sheetId="4" r:id="rId7"/>
    <sheet name="Tab E-Course Detail" sheetId="5" r:id="rId8"/>
    <sheet name="Tab F-Academic Detail" sheetId="6" r:id="rId9"/>
    <sheet name="Tab G-Staff Detail" sheetId="7" r:id="rId10"/>
    <sheet name="Tab H-Financial Aid Calculation" sheetId="8" r:id="rId11"/>
  </sheets>
  <definedNames>
    <definedName name="_xlnm.Print_Area" localSheetId="1">'OP Fee Submission'!$A$1:$H$21</definedName>
    <definedName name="_xlnm.Print_Area" localSheetId="0">'Tab A-Summary'!$A$1:$I$88</definedName>
    <definedName name="_xlnm.Print_Area" localSheetId="6">'Tab D-Student FTE Detail'!$A$1:$K$60</definedName>
    <definedName name="_xlnm.Print_Area" localSheetId="8">'Tab F-Academic Detail'!$B$4:$I$97</definedName>
    <definedName name="_xlnm.Print_Area" localSheetId="10">'Tab H-Financial Aid Calculation'!$B$5:$K$32</definedName>
    <definedName name="Z_43C5011C_2000_4C48_97EF_AB2844A7ED28_.wvu.PrintArea" localSheetId="0" hidden="1">'Tab A-Summary'!$A$1:$I$74</definedName>
    <definedName name="Z_43C5011C_2000_4C48_97EF_AB2844A7ED28_.wvu.PrintArea" localSheetId="6" hidden="1">'Tab D-Student FTE Detail'!$B$5:$K$49</definedName>
    <definedName name="Z_43C5011C_2000_4C48_97EF_AB2844A7ED28_.wvu.PrintArea" localSheetId="8" hidden="1">'Tab F-Academic Detail'!$B$4:$I$97</definedName>
    <definedName name="Z_43C5011C_2000_4C48_97EF_AB2844A7ED28_.wvu.PrintArea" localSheetId="10" hidden="1">'Tab H-Financial Aid Calculation'!$B$5:$K$32</definedName>
    <definedName name="Z_A497838E_8634_4AEF_A878_D71BA08FEDDB_.wvu.PrintArea" localSheetId="0" hidden="1">'Tab A-Summary'!$A$1:$I$74</definedName>
    <definedName name="Z_A497838E_8634_4AEF_A878_D71BA08FEDDB_.wvu.PrintArea" localSheetId="6" hidden="1">'Tab D-Student FTE Detail'!$B$5:$K$49</definedName>
    <definedName name="Z_A497838E_8634_4AEF_A878_D71BA08FEDDB_.wvu.PrintArea" localSheetId="8" hidden="1">'Tab F-Academic Detail'!$B$4:$I$97</definedName>
    <definedName name="Z_A497838E_8634_4AEF_A878_D71BA08FEDDB_.wvu.PrintArea" localSheetId="10" hidden="1">'Tab H-Financial Aid Calculation'!$B$5:$K$32</definedName>
  </definedNames>
  <calcPr calcId="191029"/>
  <customWorkbookViews>
    <customWorkbookView name="Le, Emily - Personal View" guid="{43C5011C-2000-4C48-97EF-AB2844A7ED28}" mergeInterval="0" personalView="1" maximized="1" xWindow="-8" yWindow="-8" windowWidth="1936" windowHeight="1056" tabRatio="786" activeSheetId="1"/>
    <customWorkbookView name="Lane Daymude, Taylor Steven - Personal View" guid="{A497838E-8634-4AEF-A878-D71BA08FEDDB}" mergeInterval="0" personalView="1" maximized="1" xWindow="-13" yWindow="-13" windowWidth="2762" windowHeight="1770" tabRatio="7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1" l="1"/>
  <c r="G32" i="11"/>
  <c r="F32" i="11"/>
  <c r="E32" i="11"/>
  <c r="D32" i="11"/>
  <c r="H24" i="11"/>
  <c r="H20" i="11"/>
  <c r="H23" i="11" s="1"/>
  <c r="H18" i="11"/>
  <c r="G24" i="11"/>
  <c r="G20" i="11"/>
  <c r="G23" i="11" s="1"/>
  <c r="G18" i="11"/>
  <c r="G22" i="11" s="1"/>
  <c r="G25" i="11" s="1"/>
  <c r="G33" i="11" s="1"/>
  <c r="G36" i="11" s="1"/>
  <c r="F24" i="11"/>
  <c r="F20" i="11"/>
  <c r="F23" i="11" s="1"/>
  <c r="F18" i="11"/>
  <c r="F22" i="11" s="1"/>
  <c r="E24" i="11"/>
  <c r="E20" i="11"/>
  <c r="E23" i="11" s="1"/>
  <c r="E18" i="11"/>
  <c r="D24" i="11"/>
  <c r="D20" i="11"/>
  <c r="D23" i="11" s="1"/>
  <c r="D18" i="11"/>
  <c r="D22" i="11" s="1"/>
  <c r="H7" i="11"/>
  <c r="H8" i="11" s="1"/>
  <c r="H10" i="11" s="1"/>
  <c r="H12" i="11" s="1"/>
  <c r="H34" i="11" s="1"/>
  <c r="G7" i="11"/>
  <c r="G8" i="11" s="1"/>
  <c r="G10" i="11" s="1"/>
  <c r="G12" i="11" s="1"/>
  <c r="G34" i="11" s="1"/>
  <c r="F7" i="11"/>
  <c r="F8" i="11" s="1"/>
  <c r="F10" i="11" s="1"/>
  <c r="F12" i="11" s="1"/>
  <c r="F34" i="11" s="1"/>
  <c r="E7" i="11"/>
  <c r="E8" i="11" s="1"/>
  <c r="E10" i="11" s="1"/>
  <c r="E12" i="11" s="1"/>
  <c r="E34" i="11" s="1"/>
  <c r="D7" i="11"/>
  <c r="D8" i="11" s="1"/>
  <c r="D10" i="11" s="1"/>
  <c r="D12" i="11" s="1"/>
  <c r="D34" i="11" s="1"/>
  <c r="H22" i="11" l="1"/>
  <c r="F25" i="11"/>
  <c r="F33" i="11" s="1"/>
  <c r="F36" i="11" s="1"/>
  <c r="E22" i="11"/>
  <c r="H25" i="11"/>
  <c r="H33" i="11" s="1"/>
  <c r="H36" i="11" s="1"/>
  <c r="E25" i="11"/>
  <c r="E33" i="11" s="1"/>
  <c r="E36" i="11" s="1"/>
  <c r="D25" i="11"/>
  <c r="D33" i="11" s="1"/>
  <c r="D36" i="11" s="1"/>
  <c r="C26" i="10" l="1"/>
  <c r="B7" i="11" l="1"/>
  <c r="B8" i="11" s="1"/>
  <c r="B9" i="11" s="1"/>
  <c r="B10" i="11" s="1"/>
  <c r="B11" i="11" s="1"/>
  <c r="B12" i="11" s="1"/>
  <c r="B15" i="11" s="1"/>
  <c r="B16" i="11" s="1"/>
  <c r="B17" i="11" s="1"/>
  <c r="B18" i="11" s="1"/>
  <c r="B19" i="11" s="1"/>
  <c r="B20" i="11" s="1"/>
  <c r="B21" i="11" s="1"/>
  <c r="B22" i="11" s="1"/>
  <c r="B23" i="11" s="1"/>
  <c r="B24" i="11" s="1"/>
  <c r="B25" i="11" s="1"/>
  <c r="B28" i="11" s="1"/>
  <c r="B29" i="11" s="1"/>
  <c r="B30" i="11" s="1"/>
  <c r="B31" i="11" s="1"/>
  <c r="B32" i="11" s="1"/>
  <c r="B33" i="11" s="1"/>
  <c r="B34" i="11" s="1"/>
  <c r="I24" i="10" l="1"/>
  <c r="G24" i="10"/>
  <c r="E24" i="10"/>
  <c r="I25" i="10" l="1"/>
  <c r="G25" i="10"/>
  <c r="E25" i="10"/>
  <c r="I37" i="10" l="1"/>
  <c r="G37" i="10"/>
  <c r="E37" i="10"/>
  <c r="I34" i="10" l="1"/>
  <c r="I33" i="10"/>
  <c r="I32" i="10"/>
  <c r="I31" i="10"/>
  <c r="I30" i="10"/>
  <c r="I29" i="10"/>
  <c r="I28" i="10"/>
  <c r="I23" i="10"/>
  <c r="I26" i="10" s="1"/>
  <c r="G34" i="10"/>
  <c r="G33" i="10"/>
  <c r="G32" i="10"/>
  <c r="G31" i="10"/>
  <c r="G30" i="10"/>
  <c r="G29" i="10"/>
  <c r="G28" i="10"/>
  <c r="G23" i="10"/>
  <c r="G26" i="10" s="1"/>
  <c r="E34" i="10"/>
  <c r="E33" i="10"/>
  <c r="E32" i="10"/>
  <c r="E31" i="10"/>
  <c r="E30" i="10"/>
  <c r="E29" i="10"/>
  <c r="E28" i="10"/>
  <c r="E23" i="10"/>
  <c r="E26" i="10" s="1"/>
  <c r="C35" i="10"/>
  <c r="E35" i="10" l="1"/>
  <c r="G35" i="10"/>
  <c r="I35" i="10"/>
  <c r="C80" i="6" l="1"/>
  <c r="C75" i="6"/>
  <c r="C74" i="6"/>
  <c r="H58" i="6"/>
  <c r="G58" i="6"/>
  <c r="F58" i="6"/>
  <c r="E58" i="6"/>
  <c r="D58" i="6"/>
  <c r="C58" i="6"/>
  <c r="C30" i="6"/>
  <c r="C35" i="1" s="1"/>
  <c r="D69" i="1"/>
  <c r="D68" i="1"/>
  <c r="C41" i="1"/>
  <c r="D38" i="6"/>
  <c r="E38" i="6" s="1"/>
  <c r="F38" i="6" s="1"/>
  <c r="G38" i="6" s="1"/>
  <c r="H38" i="6" s="1"/>
  <c r="H41" i="1" s="1"/>
  <c r="C29" i="6"/>
  <c r="C42" i="6" s="1"/>
  <c r="C31" i="6"/>
  <c r="C36" i="1" s="1"/>
  <c r="C32" i="6"/>
  <c r="C45" i="6" s="1"/>
  <c r="C33" i="6"/>
  <c r="C46" i="6" s="1"/>
  <c r="C34" i="6"/>
  <c r="C39" i="1" s="1"/>
  <c r="C35" i="6"/>
  <c r="C40" i="1" s="1"/>
  <c r="C28" i="6"/>
  <c r="C41" i="6" s="1"/>
  <c r="D23" i="6"/>
  <c r="E23" i="6" s="1"/>
  <c r="F23" i="6" s="1"/>
  <c r="G23" i="6" s="1"/>
  <c r="H23" i="6" s="1"/>
  <c r="D22" i="6"/>
  <c r="E22" i="6" s="1"/>
  <c r="F22" i="6" s="1"/>
  <c r="G22" i="6" s="1"/>
  <c r="H22" i="6" s="1"/>
  <c r="D21" i="6"/>
  <c r="E21" i="6" s="1"/>
  <c r="F21" i="6" s="1"/>
  <c r="G21" i="6" s="1"/>
  <c r="H21" i="6" s="1"/>
  <c r="D20" i="6"/>
  <c r="E20" i="6" s="1"/>
  <c r="F20" i="6" s="1"/>
  <c r="G20" i="6" s="1"/>
  <c r="H20" i="6" s="1"/>
  <c r="D19" i="6"/>
  <c r="E19" i="6" s="1"/>
  <c r="F19" i="6" s="1"/>
  <c r="G19" i="6" s="1"/>
  <c r="H19" i="6" s="1"/>
  <c r="D27" i="1"/>
  <c r="D28" i="1"/>
  <c r="D29" i="1"/>
  <c r="D30" i="1"/>
  <c r="E30" i="1"/>
  <c r="F30" i="1"/>
  <c r="G30" i="1"/>
  <c r="H30" i="1"/>
  <c r="C30" i="1"/>
  <c r="C29" i="1"/>
  <c r="C28" i="1"/>
  <c r="C27" i="1"/>
  <c r="E10" i="7"/>
  <c r="F10" i="7" s="1"/>
  <c r="G10" i="7" s="1"/>
  <c r="H10" i="7" s="1"/>
  <c r="H29" i="1" s="1"/>
  <c r="C18" i="1"/>
  <c r="C19" i="1"/>
  <c r="C20" i="1"/>
  <c r="C21" i="1"/>
  <c r="C22" i="1"/>
  <c r="C23" i="1"/>
  <c r="C24" i="1"/>
  <c r="C17" i="1"/>
  <c r="G29" i="1" l="1"/>
  <c r="E29" i="1"/>
  <c r="F29" i="1"/>
  <c r="F80" i="6"/>
  <c r="G80" i="6"/>
  <c r="H80" i="6"/>
  <c r="D80" i="6"/>
  <c r="E80" i="6"/>
  <c r="C33" i="1"/>
  <c r="C48" i="6"/>
  <c r="C44" i="6"/>
  <c r="C37" i="1"/>
  <c r="G41" i="1"/>
  <c r="D41" i="1"/>
  <c r="C47" i="6"/>
  <c r="C43" i="6"/>
  <c r="E41" i="1"/>
  <c r="C38" i="1"/>
  <c r="C34" i="1"/>
  <c r="F41" i="1"/>
  <c r="C31" i="1"/>
  <c r="D31" i="1"/>
  <c r="C9" i="1" l="1"/>
  <c r="H72" i="6"/>
  <c r="H77" i="6" s="1"/>
  <c r="G72" i="6"/>
  <c r="G77" i="6" s="1"/>
  <c r="F72" i="6"/>
  <c r="F77" i="6" s="1"/>
  <c r="E72" i="6"/>
  <c r="E77" i="6" s="1"/>
  <c r="D72" i="6"/>
  <c r="D77" i="6" s="1"/>
  <c r="C72" i="6"/>
  <c r="C77" i="6" s="1"/>
  <c r="H65" i="6"/>
  <c r="G65" i="6"/>
  <c r="F65" i="6"/>
  <c r="E65" i="6"/>
  <c r="D65" i="6"/>
  <c r="C65" i="6"/>
  <c r="C25" i="5"/>
  <c r="C24" i="5"/>
  <c r="C23" i="5"/>
  <c r="C22" i="5"/>
  <c r="C21" i="5"/>
  <c r="D15" i="7"/>
  <c r="E15" i="7" s="1"/>
  <c r="F15" i="7" s="1"/>
  <c r="G15" i="7" s="1"/>
  <c r="H15" i="7" s="1"/>
  <c r="C27" i="5" l="1"/>
  <c r="D76" i="6"/>
  <c r="H76" i="6"/>
  <c r="E76" i="6"/>
  <c r="F76" i="6"/>
  <c r="C76" i="6"/>
  <c r="C78" i="6" s="1"/>
  <c r="C82" i="6" s="1"/>
  <c r="G76" i="6"/>
  <c r="C80" i="1" l="1"/>
  <c r="D70" i="1"/>
  <c r="C70" i="1"/>
  <c r="E69" i="1"/>
  <c r="F69" i="1" s="1"/>
  <c r="G69" i="1" s="1"/>
  <c r="H69" i="1" s="1"/>
  <c r="E68" i="1"/>
  <c r="F68" i="1" s="1"/>
  <c r="G68" i="1" s="1"/>
  <c r="H68" i="1" s="1"/>
  <c r="E67" i="1"/>
  <c r="F67" i="1" s="1"/>
  <c r="G67" i="1" s="1"/>
  <c r="H67" i="1" s="1"/>
  <c r="E66" i="1"/>
  <c r="E70" i="1" l="1"/>
  <c r="F66" i="1"/>
  <c r="F70" i="1" l="1"/>
  <c r="G66" i="1"/>
  <c r="H66" i="1" l="1"/>
  <c r="H70" i="1" s="1"/>
  <c r="G70" i="1"/>
  <c r="D25" i="6" l="1"/>
  <c r="D24" i="6"/>
  <c r="E24" i="6" l="1"/>
  <c r="E25" i="6"/>
  <c r="I27" i="1"/>
  <c r="D12" i="7"/>
  <c r="E8" i="7"/>
  <c r="E9" i="7"/>
  <c r="E28" i="1" s="1"/>
  <c r="F8" i="7" l="1"/>
  <c r="E27" i="1"/>
  <c r="E31" i="1" s="1"/>
  <c r="F25" i="6"/>
  <c r="F24" i="6"/>
  <c r="F9" i="7"/>
  <c r="F28" i="1" s="1"/>
  <c r="H22" i="5"/>
  <c r="H23" i="5"/>
  <c r="H24" i="5"/>
  <c r="H25" i="5"/>
  <c r="G22" i="5"/>
  <c r="G23" i="5"/>
  <c r="G24" i="5"/>
  <c r="G25" i="5"/>
  <c r="F22" i="5"/>
  <c r="F23" i="5"/>
  <c r="F24" i="5"/>
  <c r="F25" i="5"/>
  <c r="E22" i="5"/>
  <c r="E23" i="5"/>
  <c r="E24" i="5"/>
  <c r="E25" i="5"/>
  <c r="D22" i="5"/>
  <c r="D23" i="5"/>
  <c r="D24" i="5"/>
  <c r="D25" i="5"/>
  <c r="E21" i="5"/>
  <c r="F21" i="5"/>
  <c r="G21" i="5"/>
  <c r="H21" i="5"/>
  <c r="D21" i="5"/>
  <c r="G8" i="7" l="1"/>
  <c r="F27" i="1"/>
  <c r="F31" i="1" s="1"/>
  <c r="G24" i="6"/>
  <c r="G25" i="6"/>
  <c r="D27" i="5"/>
  <c r="D29" i="5" s="1"/>
  <c r="H27" i="5"/>
  <c r="H29" i="5" s="1"/>
  <c r="G27" i="5"/>
  <c r="G29" i="5" s="1"/>
  <c r="C29" i="5"/>
  <c r="F27" i="5"/>
  <c r="F29" i="5" s="1"/>
  <c r="E27" i="5"/>
  <c r="E29" i="5" s="1"/>
  <c r="G9" i="7"/>
  <c r="G28" i="1" s="1"/>
  <c r="H8" i="7" l="1"/>
  <c r="H27" i="1" s="1"/>
  <c r="G27" i="1"/>
  <c r="G31" i="1" s="1"/>
  <c r="H25" i="6"/>
  <c r="H24" i="6"/>
  <c r="D9" i="1"/>
  <c r="E47" i="4"/>
  <c r="F47" i="4" s="1"/>
  <c r="G47" i="4" s="1"/>
  <c r="H47" i="4" s="1"/>
  <c r="H9" i="7"/>
  <c r="H28" i="1" s="1"/>
  <c r="H31" i="1" l="1"/>
  <c r="D8" i="6"/>
  <c r="D29" i="6" s="1"/>
  <c r="D9" i="6"/>
  <c r="D30" i="6" s="1"/>
  <c r="D10" i="6"/>
  <c r="D31" i="6" s="1"/>
  <c r="D11" i="6"/>
  <c r="D32" i="6" s="1"/>
  <c r="D12" i="6"/>
  <c r="D33" i="6" s="1"/>
  <c r="D13" i="6"/>
  <c r="D14" i="6"/>
  <c r="D75" i="6" s="1"/>
  <c r="D7" i="6"/>
  <c r="D17" i="1" s="1"/>
  <c r="D34" i="6" l="1"/>
  <c r="D39" i="1" s="1"/>
  <c r="D74" i="6"/>
  <c r="D36" i="1"/>
  <c r="D44" i="6"/>
  <c r="D34" i="1"/>
  <c r="D42" i="6"/>
  <c r="D35" i="1"/>
  <c r="D43" i="6"/>
  <c r="D38" i="1"/>
  <c r="D46" i="6"/>
  <c r="D37" i="1"/>
  <c r="D45" i="6"/>
  <c r="D24" i="1"/>
  <c r="D35" i="6"/>
  <c r="E10" i="6"/>
  <c r="E31" i="6" s="1"/>
  <c r="D20" i="1"/>
  <c r="E9" i="6"/>
  <c r="E30" i="6" s="1"/>
  <c r="D19" i="1"/>
  <c r="E13" i="6"/>
  <c r="D23" i="1"/>
  <c r="E12" i="6"/>
  <c r="E33" i="6" s="1"/>
  <c r="D22" i="1"/>
  <c r="E8" i="6"/>
  <c r="F8" i="6" s="1"/>
  <c r="F29" i="6" s="1"/>
  <c r="D18" i="1"/>
  <c r="E11" i="6"/>
  <c r="E32" i="6" s="1"/>
  <c r="D21" i="1"/>
  <c r="E14" i="6"/>
  <c r="E75" i="6" s="1"/>
  <c r="D78" i="6" l="1"/>
  <c r="D82" i="6" s="1"/>
  <c r="D47" i="6"/>
  <c r="E34" i="6"/>
  <c r="E39" i="1" s="1"/>
  <c r="E74" i="6"/>
  <c r="F34" i="1"/>
  <c r="F42" i="6"/>
  <c r="E36" i="1"/>
  <c r="E44" i="6"/>
  <c r="D40" i="1"/>
  <c r="D48" i="6"/>
  <c r="E37" i="1"/>
  <c r="E45" i="6"/>
  <c r="E38" i="1"/>
  <c r="E46" i="6"/>
  <c r="E35" i="1"/>
  <c r="E43" i="6"/>
  <c r="E24" i="1"/>
  <c r="E35" i="6"/>
  <c r="E18" i="1"/>
  <c r="E29" i="6"/>
  <c r="F9" i="6"/>
  <c r="F30" i="6" s="1"/>
  <c r="E19" i="1"/>
  <c r="F11" i="6"/>
  <c r="F32" i="6" s="1"/>
  <c r="E21" i="1"/>
  <c r="F12" i="6"/>
  <c r="F33" i="6" s="1"/>
  <c r="E22" i="1"/>
  <c r="F13" i="6"/>
  <c r="E23" i="1"/>
  <c r="F10" i="6"/>
  <c r="F31" i="6" s="1"/>
  <c r="E20" i="1"/>
  <c r="G8" i="6"/>
  <c r="F18" i="1"/>
  <c r="F14" i="6"/>
  <c r="F75" i="6" s="1"/>
  <c r="E47" i="6" l="1"/>
  <c r="E78" i="6"/>
  <c r="E82" i="6" s="1"/>
  <c r="F34" i="6"/>
  <c r="F47" i="6" s="1"/>
  <c r="F74" i="6"/>
  <c r="E48" i="6"/>
  <c r="E40" i="1"/>
  <c r="F38" i="1"/>
  <c r="F46" i="6"/>
  <c r="E34" i="1"/>
  <c r="E42" i="6"/>
  <c r="F36" i="1"/>
  <c r="F44" i="6"/>
  <c r="F35" i="1"/>
  <c r="F43" i="6"/>
  <c r="F39" i="1"/>
  <c r="F37" i="1"/>
  <c r="F45" i="6"/>
  <c r="G18" i="1"/>
  <c r="G29" i="6"/>
  <c r="F24" i="1"/>
  <c r="F35" i="6"/>
  <c r="H8" i="6"/>
  <c r="G13" i="6"/>
  <c r="F23" i="1"/>
  <c r="G11" i="6"/>
  <c r="G32" i="6" s="1"/>
  <c r="F21" i="1"/>
  <c r="F20" i="1"/>
  <c r="G10" i="6"/>
  <c r="G31" i="6" s="1"/>
  <c r="G12" i="6"/>
  <c r="G33" i="6" s="1"/>
  <c r="F22" i="1"/>
  <c r="G9" i="6"/>
  <c r="G30" i="6" s="1"/>
  <c r="F19" i="1"/>
  <c r="G14" i="6"/>
  <c r="G75" i="6" s="1"/>
  <c r="F78" i="6" l="1"/>
  <c r="F82" i="6" s="1"/>
  <c r="G34" i="6"/>
  <c r="G47" i="6" s="1"/>
  <c r="G74" i="6"/>
  <c r="G34" i="1"/>
  <c r="G42" i="6"/>
  <c r="G35" i="1"/>
  <c r="G43" i="6"/>
  <c r="F40" i="1"/>
  <c r="F48" i="6"/>
  <c r="G38" i="1"/>
  <c r="G46" i="6"/>
  <c r="G37" i="1"/>
  <c r="G45" i="6"/>
  <c r="G36" i="1"/>
  <c r="G44" i="6"/>
  <c r="H18" i="1"/>
  <c r="H29" i="6"/>
  <c r="G24" i="1"/>
  <c r="G35" i="6"/>
  <c r="H12" i="6"/>
  <c r="G22" i="1"/>
  <c r="H11" i="6"/>
  <c r="G21" i="1"/>
  <c r="H10" i="6"/>
  <c r="H31" i="6" s="1"/>
  <c r="G20" i="1"/>
  <c r="G19" i="1"/>
  <c r="H9" i="6"/>
  <c r="H13" i="6"/>
  <c r="H74" i="6" s="1"/>
  <c r="G23" i="1"/>
  <c r="H14" i="6"/>
  <c r="H75" i="6" s="1"/>
  <c r="E7" i="6"/>
  <c r="E17" i="1" s="1"/>
  <c r="G78" i="6" l="1"/>
  <c r="G82" i="6" s="1"/>
  <c r="H78" i="6"/>
  <c r="H82" i="6" s="1"/>
  <c r="G39" i="1"/>
  <c r="H34" i="1"/>
  <c r="H42" i="6"/>
  <c r="G40" i="1"/>
  <c r="G48" i="6"/>
  <c r="H20" i="1"/>
  <c r="H22" i="1"/>
  <c r="H33" i="6"/>
  <c r="H19" i="1"/>
  <c r="H30" i="6"/>
  <c r="H24" i="1"/>
  <c r="H35" i="6"/>
  <c r="H23" i="1"/>
  <c r="H34" i="6"/>
  <c r="H21" i="1"/>
  <c r="H32" i="6"/>
  <c r="C25" i="1"/>
  <c r="C62" i="1"/>
  <c r="H52" i="1"/>
  <c r="H40" i="1" l="1"/>
  <c r="H48" i="6"/>
  <c r="H37" i="1"/>
  <c r="H45" i="6"/>
  <c r="H39" i="1"/>
  <c r="H47" i="6"/>
  <c r="H35" i="1"/>
  <c r="H43" i="6"/>
  <c r="H36" i="1"/>
  <c r="H44" i="6"/>
  <c r="H38" i="1"/>
  <c r="H46" i="6"/>
  <c r="D18" i="6"/>
  <c r="D28" i="6" s="1"/>
  <c r="D41" i="6" l="1"/>
  <c r="D33" i="1"/>
  <c r="E18" i="6"/>
  <c r="E28" i="6" s="1"/>
  <c r="I16" i="4"/>
  <c r="D62" i="1"/>
  <c r="E62" i="1"/>
  <c r="F62" i="1"/>
  <c r="G62" i="1"/>
  <c r="H62" i="1"/>
  <c r="H63" i="1" s="1"/>
  <c r="E33" i="1" l="1"/>
  <c r="E41" i="6"/>
  <c r="F18" i="6"/>
  <c r="D52" i="1"/>
  <c r="D63" i="1" s="1"/>
  <c r="E52" i="1"/>
  <c r="E63" i="1" s="1"/>
  <c r="F52" i="1"/>
  <c r="F63" i="1" s="1"/>
  <c r="G52" i="1"/>
  <c r="G63" i="1" s="1"/>
  <c r="C52" i="1"/>
  <c r="G18" i="6" l="1"/>
  <c r="C63" i="1"/>
  <c r="H18" i="6" l="1"/>
  <c r="H13" i="4"/>
  <c r="H5" i="1" s="1"/>
  <c r="G13" i="4"/>
  <c r="G5" i="1" s="1"/>
  <c r="F13" i="4"/>
  <c r="F5" i="1" s="1"/>
  <c r="E13" i="4"/>
  <c r="E5" i="1" s="1"/>
  <c r="D13" i="4"/>
  <c r="D5" i="1" s="1"/>
  <c r="C13" i="4"/>
  <c r="C5" i="1" s="1"/>
  <c r="C12" i="7" l="1"/>
  <c r="C16" i="7" s="1"/>
  <c r="C18" i="7" s="1"/>
  <c r="C42" i="1" l="1"/>
  <c r="C43" i="1" s="1"/>
  <c r="C44" i="1" s="1"/>
  <c r="C72" i="1" s="1"/>
  <c r="D80" i="1" s="1"/>
  <c r="D16" i="7"/>
  <c r="F7" i="6"/>
  <c r="F17" i="1" l="1"/>
  <c r="F25" i="1" s="1"/>
  <c r="F28" i="6"/>
  <c r="D18" i="7"/>
  <c r="D42" i="1"/>
  <c r="E12" i="7"/>
  <c r="G7" i="6"/>
  <c r="F41" i="6" l="1"/>
  <c r="F33" i="1"/>
  <c r="G17" i="1"/>
  <c r="G28" i="6"/>
  <c r="F12" i="7"/>
  <c r="E16" i="7"/>
  <c r="H7" i="6"/>
  <c r="G33" i="1" l="1"/>
  <c r="G41" i="6"/>
  <c r="H17" i="1"/>
  <c r="H28" i="6"/>
  <c r="E18" i="7"/>
  <c r="E42" i="1"/>
  <c r="F16" i="7"/>
  <c r="G12" i="7"/>
  <c r="H41" i="6" l="1"/>
  <c r="H33" i="1"/>
  <c r="F18" i="7"/>
  <c r="F42" i="1"/>
  <c r="H12" i="7"/>
  <c r="H16" i="7" s="1"/>
  <c r="G16" i="7"/>
  <c r="F43" i="1" l="1"/>
  <c r="F44" i="1" s="1"/>
  <c r="F72" i="1" s="1"/>
  <c r="H18" i="7"/>
  <c r="H42" i="1"/>
  <c r="H43" i="1" s="1"/>
  <c r="G18" i="7"/>
  <c r="G42" i="1"/>
  <c r="F16" i="12" l="1"/>
  <c r="F18" i="12"/>
  <c r="I9" i="4"/>
  <c r="I10" i="4"/>
  <c r="I11" i="4"/>
  <c r="I12" i="4"/>
  <c r="I8" i="4"/>
  <c r="H42" i="4"/>
  <c r="H12" i="8" s="1"/>
  <c r="E43" i="1" l="1"/>
  <c r="H25" i="1"/>
  <c r="E25" i="1"/>
  <c r="I13" i="4"/>
  <c r="D40" i="4"/>
  <c r="D10" i="8" s="1"/>
  <c r="E40" i="4"/>
  <c r="E10" i="8" s="1"/>
  <c r="H44" i="4"/>
  <c r="H14" i="8" s="1"/>
  <c r="F43" i="4"/>
  <c r="F13" i="8" s="1"/>
  <c r="G40" i="4"/>
  <c r="G10" i="8" s="1"/>
  <c r="E43" i="4"/>
  <c r="E13" i="8" s="1"/>
  <c r="H40" i="4"/>
  <c r="H10" i="8" s="1"/>
  <c r="I36" i="4"/>
  <c r="E42" i="4"/>
  <c r="E12" i="8" s="1"/>
  <c r="I19" i="4"/>
  <c r="G43" i="4"/>
  <c r="G13" i="8" s="1"/>
  <c r="E44" i="4"/>
  <c r="E14" i="8" s="1"/>
  <c r="I25" i="4"/>
  <c r="I28" i="4"/>
  <c r="I35" i="4"/>
  <c r="I33" i="4"/>
  <c r="D41" i="4"/>
  <c r="D11" i="8" s="1"/>
  <c r="H41" i="4"/>
  <c r="H11" i="8" s="1"/>
  <c r="F42" i="4"/>
  <c r="F12" i="8" s="1"/>
  <c r="H43" i="4"/>
  <c r="F44" i="4"/>
  <c r="F14" i="8" s="1"/>
  <c r="I27" i="4"/>
  <c r="I34" i="4"/>
  <c r="D44" i="4"/>
  <c r="D14" i="8" s="1"/>
  <c r="E41" i="4"/>
  <c r="E11" i="8" s="1"/>
  <c r="I18" i="4"/>
  <c r="G44" i="4"/>
  <c r="G14" i="8" s="1"/>
  <c r="C29" i="4"/>
  <c r="I26" i="4"/>
  <c r="C41" i="4"/>
  <c r="C11" i="8" s="1"/>
  <c r="C44" i="4"/>
  <c r="C14" i="8" s="1"/>
  <c r="D43" i="4"/>
  <c r="D13" i="8" s="1"/>
  <c r="F40" i="4"/>
  <c r="F10" i="8" s="1"/>
  <c r="E37" i="4"/>
  <c r="D42" i="4"/>
  <c r="C43" i="4"/>
  <c r="C13" i="8" s="1"/>
  <c r="I17" i="4"/>
  <c r="I24" i="4"/>
  <c r="I20" i="4"/>
  <c r="C42" i="4"/>
  <c r="C12" i="8" s="1"/>
  <c r="C40" i="4"/>
  <c r="C10" i="8" s="1"/>
  <c r="G41" i="4"/>
  <c r="G11" i="8" s="1"/>
  <c r="G42" i="4"/>
  <c r="G12" i="8" s="1"/>
  <c r="F41" i="4"/>
  <c r="F11" i="8" s="1"/>
  <c r="G29" i="4"/>
  <c r="C37" i="4"/>
  <c r="G37" i="4"/>
  <c r="E29" i="4"/>
  <c r="F29" i="4"/>
  <c r="D29" i="4"/>
  <c r="H29" i="4"/>
  <c r="D37" i="4"/>
  <c r="H37" i="4"/>
  <c r="C21" i="4"/>
  <c r="F21" i="4"/>
  <c r="E21" i="4"/>
  <c r="D21" i="4"/>
  <c r="G15" i="8" l="1"/>
  <c r="I14" i="8"/>
  <c r="C15" i="8"/>
  <c r="E44" i="1"/>
  <c r="E72" i="1" s="1"/>
  <c r="F15" i="8"/>
  <c r="I12" i="8"/>
  <c r="I11" i="8"/>
  <c r="E15" i="8"/>
  <c r="I10" i="8"/>
  <c r="D15" i="8"/>
  <c r="D43" i="1"/>
  <c r="H44" i="1"/>
  <c r="H72" i="1" s="1"/>
  <c r="D25" i="1"/>
  <c r="G25" i="1"/>
  <c r="I44" i="4"/>
  <c r="H45" i="4"/>
  <c r="H6" i="1" s="1"/>
  <c r="H13" i="8"/>
  <c r="H15" i="8" s="1"/>
  <c r="I41" i="4"/>
  <c r="F37" i="4"/>
  <c r="E45" i="4"/>
  <c r="G45" i="4"/>
  <c r="G6" i="1" s="1"/>
  <c r="I42" i="4"/>
  <c r="I43" i="4"/>
  <c r="D45" i="4"/>
  <c r="D6" i="1" s="1"/>
  <c r="D10" i="1" s="1"/>
  <c r="I32" i="4"/>
  <c r="I37" i="4" s="1"/>
  <c r="I29" i="4"/>
  <c r="F45" i="4"/>
  <c r="F6" i="1" s="1"/>
  <c r="C45" i="4"/>
  <c r="C6" i="1" s="1"/>
  <c r="C10" i="1" s="1"/>
  <c r="I21" i="4"/>
  <c r="H21" i="4"/>
  <c r="G21" i="4"/>
  <c r="E16" i="12" l="1"/>
  <c r="E18" i="12" s="1"/>
  <c r="H16" i="12"/>
  <c r="H18" i="12" s="1"/>
  <c r="E49" i="4"/>
  <c r="E6" i="1"/>
  <c r="I15" i="8"/>
  <c r="I13" i="8"/>
  <c r="C16" i="12"/>
  <c r="C18" i="12" s="1"/>
  <c r="G43" i="1"/>
  <c r="G44" i="1" s="1"/>
  <c r="G72" i="1" s="1"/>
  <c r="D44" i="1"/>
  <c r="D72" i="1" s="1"/>
  <c r="E77" i="1" s="1"/>
  <c r="D49" i="4"/>
  <c r="I40" i="4"/>
  <c r="I45" i="4" s="1"/>
  <c r="D16" i="12" l="1"/>
  <c r="D18" i="12" s="1"/>
  <c r="G16" i="12"/>
  <c r="G18" i="12" s="1"/>
  <c r="G49" i="4" l="1"/>
  <c r="G9" i="1"/>
  <c r="G10" i="1" s="1"/>
  <c r="E9" i="1"/>
  <c r="E10" i="1" s="1"/>
  <c r="H49" i="4"/>
  <c r="H9" i="1"/>
  <c r="H10" i="1" s="1"/>
  <c r="F9" i="1"/>
  <c r="F10" i="1" s="1"/>
  <c r="F49" i="4"/>
  <c r="H7" i="8" l="1"/>
  <c r="G7" i="8"/>
  <c r="F7" i="8"/>
  <c r="D7" i="8"/>
  <c r="E7" i="8"/>
  <c r="E19" i="8" s="1"/>
  <c r="F19" i="8" l="1"/>
  <c r="F28" i="8" s="1"/>
  <c r="F20" i="8"/>
  <c r="F29" i="8" s="1"/>
  <c r="D20" i="8"/>
  <c r="D29" i="8" s="1"/>
  <c r="D18" i="8"/>
  <c r="D27" i="8" s="1"/>
  <c r="D19" i="8"/>
  <c r="D28" i="8" s="1"/>
  <c r="D22" i="8"/>
  <c r="D31" i="8" s="1"/>
  <c r="D21" i="8"/>
  <c r="D30" i="8" s="1"/>
  <c r="F22" i="8"/>
  <c r="F31" i="8" s="1"/>
  <c r="F18" i="8"/>
  <c r="F21" i="8"/>
  <c r="F30" i="8" s="1"/>
  <c r="G20" i="8"/>
  <c r="G29" i="8" s="1"/>
  <c r="G22" i="8"/>
  <c r="G31" i="8" s="1"/>
  <c r="G19" i="8"/>
  <c r="G28" i="8" s="1"/>
  <c r="G21" i="8"/>
  <c r="G30" i="8" s="1"/>
  <c r="G18" i="8"/>
  <c r="E20" i="8"/>
  <c r="E29" i="8" s="1"/>
  <c r="E18" i="8"/>
  <c r="E28" i="8"/>
  <c r="E22" i="8"/>
  <c r="E31" i="8" s="1"/>
  <c r="E21" i="8"/>
  <c r="E30" i="8" s="1"/>
  <c r="H20" i="8"/>
  <c r="H29" i="8" s="1"/>
  <c r="H18" i="8"/>
  <c r="H27" i="8" s="1"/>
  <c r="H21" i="8"/>
  <c r="H30" i="8" s="1"/>
  <c r="H22" i="8"/>
  <c r="H31" i="8" s="1"/>
  <c r="H19" i="8"/>
  <c r="H28" i="8" s="1"/>
  <c r="H32" i="8" l="1"/>
  <c r="H11" i="1" s="1"/>
  <c r="G23" i="8"/>
  <c r="G27" i="8"/>
  <c r="G32" i="8" s="1"/>
  <c r="G11" i="1" s="1"/>
  <c r="H23" i="8"/>
  <c r="D32" i="8"/>
  <c r="D11" i="1" s="1"/>
  <c r="D23" i="8"/>
  <c r="E27" i="8"/>
  <c r="E32" i="8" s="1"/>
  <c r="E11" i="1" s="1"/>
  <c r="E23" i="8"/>
  <c r="F23" i="8"/>
  <c r="F27" i="8"/>
  <c r="F32" i="8" s="1"/>
  <c r="F11" i="1" s="1"/>
  <c r="C49" i="4"/>
  <c r="E12" i="1" l="1"/>
  <c r="G12" i="1"/>
  <c r="H78" i="1" s="1"/>
  <c r="F12" i="1"/>
  <c r="G78" i="1" s="1"/>
  <c r="D12" i="1"/>
  <c r="E78" i="1" s="1"/>
  <c r="H12" i="1"/>
  <c r="C7" i="8"/>
  <c r="E82" i="1" l="1"/>
  <c r="F78" i="1"/>
  <c r="E74" i="1"/>
  <c r="D74" i="1"/>
  <c r="D15" i="12" s="1"/>
  <c r="D19" i="12" s="1"/>
  <c r="F74" i="1"/>
  <c r="G74" i="1"/>
  <c r="H74" i="1"/>
  <c r="C21" i="8"/>
  <c r="C19" i="8"/>
  <c r="C20" i="8"/>
  <c r="C18" i="8"/>
  <c r="C27" i="8" s="1"/>
  <c r="C22" i="8"/>
  <c r="E15" i="12" l="1"/>
  <c r="E19" i="12" s="1"/>
  <c r="E79" i="1"/>
  <c r="F77" i="1" s="1"/>
  <c r="C23" i="8"/>
  <c r="I18" i="8"/>
  <c r="I20" i="8"/>
  <c r="C29" i="8"/>
  <c r="I29" i="8" s="1"/>
  <c r="I19" i="8"/>
  <c r="C28" i="8"/>
  <c r="C31" i="8"/>
  <c r="I31" i="8" s="1"/>
  <c r="I22" i="8"/>
  <c r="I21" i="8"/>
  <c r="C30" i="8"/>
  <c r="I30" i="8" s="1"/>
  <c r="F15" i="12" l="1"/>
  <c r="F19" i="12" s="1"/>
  <c r="E80" i="1"/>
  <c r="F79" i="1"/>
  <c r="G77" i="1" s="1"/>
  <c r="I28" i="8"/>
  <c r="C32" i="8"/>
  <c r="C11" i="1" s="1"/>
  <c r="C12" i="1" s="1"/>
  <c r="I23" i="8"/>
  <c r="I27" i="8"/>
  <c r="G15" i="12" l="1"/>
  <c r="G19" i="12" s="1"/>
  <c r="F80" i="1"/>
  <c r="F82" i="1"/>
  <c r="I32" i="8"/>
  <c r="G79" i="1" l="1"/>
  <c r="H77" i="1" s="1"/>
  <c r="G82" i="1"/>
  <c r="C74" i="1"/>
  <c r="C15" i="12" s="1"/>
  <c r="C19" i="12" s="1"/>
  <c r="G80" i="1" l="1"/>
  <c r="H82" i="1"/>
  <c r="H15" i="12"/>
  <c r="H19" i="12" s="1"/>
  <c r="H79" i="1"/>
  <c r="H80" i="1" s="1"/>
</calcChain>
</file>

<file path=xl/sharedStrings.xml><?xml version="1.0" encoding="utf-8"?>
<sst xmlns="http://schemas.openxmlformats.org/spreadsheetml/2006/main" count="548" uniqueCount="319">
  <si>
    <t>Year 0</t>
  </si>
  <si>
    <t>Year 1</t>
  </si>
  <si>
    <t>Year 2</t>
  </si>
  <si>
    <t>Year 3</t>
  </si>
  <si>
    <t>Year 4</t>
  </si>
  <si>
    <t>Year 5</t>
  </si>
  <si>
    <t>Benefits</t>
  </si>
  <si>
    <t>Note</t>
  </si>
  <si>
    <t>Student FTE</t>
  </si>
  <si>
    <t>Academic Salaries</t>
  </si>
  <si>
    <t>Total Academic Salaries</t>
  </si>
  <si>
    <t>Staff Salaries</t>
  </si>
  <si>
    <t>Total Staff Salaries</t>
  </si>
  <si>
    <t>Total Operating Expenses</t>
  </si>
  <si>
    <t>Student FTE Detail</t>
  </si>
  <si>
    <t>Year 1 Cohort</t>
  </si>
  <si>
    <t>Year 2 Cohort</t>
  </si>
  <si>
    <t>Year 3 Cohort</t>
  </si>
  <si>
    <t>Year 4 Cohort</t>
  </si>
  <si>
    <t>Year 5 Cohort</t>
  </si>
  <si>
    <t>Total Student Headcount FTE</t>
  </si>
  <si>
    <t xml:space="preserve">Total </t>
  </si>
  <si>
    <t>Units</t>
  </si>
  <si>
    <t>Course Detail</t>
  </si>
  <si>
    <t>Total Units Offered per Academic Year</t>
  </si>
  <si>
    <t>Adjunct Pay/Unit</t>
  </si>
  <si>
    <t>Total Academic Payroll Costs</t>
  </si>
  <si>
    <t>CBR Rate for Staff Exempt</t>
  </si>
  <si>
    <t>Total Benefits Expense</t>
  </si>
  <si>
    <t>Total Career Staff Payroll Expense</t>
  </si>
  <si>
    <t>Entering Class Target Headcount</t>
  </si>
  <si>
    <t>Ladder Faculty Teaching Load (Units)</t>
  </si>
  <si>
    <t>Ladder FTE Equivalent</t>
  </si>
  <si>
    <t>Projected Income per Cohort</t>
  </si>
  <si>
    <t>Return to Aid Calculation</t>
  </si>
  <si>
    <t>Total Projected Income by Cohort</t>
  </si>
  <si>
    <t>Total Return to Aid Calculation</t>
  </si>
  <si>
    <t>Financial Aid Calculation</t>
  </si>
  <si>
    <t>Expense Type</t>
  </si>
  <si>
    <t>Target Rates of Return</t>
  </si>
  <si>
    <t>ENROLLMENT</t>
  </si>
  <si>
    <t>Notes</t>
  </si>
  <si>
    <t>Subtotal Target Headcount</t>
  </si>
  <si>
    <t>SSDP program fee per student</t>
  </si>
  <si>
    <t>Net Revenue</t>
  </si>
  <si>
    <t>Lecturer</t>
  </si>
  <si>
    <t xml:space="preserve">Adjunct </t>
  </si>
  <si>
    <t>Put any fee remissions below</t>
  </si>
  <si>
    <t>Program Administration</t>
  </si>
  <si>
    <t>Benefits Total</t>
  </si>
  <si>
    <t>Total Instructional Cost</t>
  </si>
  <si>
    <t xml:space="preserve">Instructional Costs </t>
  </si>
  <si>
    <t xml:space="preserve">Marketing &amp; Outreach Costs </t>
  </si>
  <si>
    <t>Total Marketing &amp; Outreach Costs</t>
  </si>
  <si>
    <t>Academic Details</t>
  </si>
  <si>
    <t>Staff Detail</t>
  </si>
  <si>
    <t xml:space="preserve">Utilize this form to plan for Student FTE by year </t>
  </si>
  <si>
    <t>Utilize this form to plan for necessary staff associated with the SSDP</t>
  </si>
  <si>
    <t xml:space="preserve">Utilize this form to plan for return to aid </t>
  </si>
  <si>
    <t>Linked to  Student FTE Detail tab- Information will auto populate</t>
  </si>
  <si>
    <t>Proposed SSDP Tuition</t>
  </si>
  <si>
    <t>Utilize this form to list courses and plan the associated faculty requirements.</t>
  </si>
  <si>
    <t>=Proposed tuition * Headcount by year and cohort</t>
  </si>
  <si>
    <t xml:space="preserve">=projected income by cohort and year * target rate of return </t>
  </si>
  <si>
    <t>Utilize this form to plan for courses associated with proposed SSDP</t>
  </si>
  <si>
    <t>Highlighted cells should not be changed</t>
  </si>
  <si>
    <t>SSDP tuition- Linked to summary sheet and will auto populate</t>
  </si>
  <si>
    <t>State $ per FTE</t>
  </si>
  <si>
    <t>Portion of fee related to instruction</t>
  </si>
  <si>
    <t>CBR Rate updates can be found here</t>
  </si>
  <si>
    <t>Program fee per student only (not campus based fees)</t>
  </si>
  <si>
    <t>https://sa.ucla.edu/RO/Fees/Public/public-fees</t>
  </si>
  <si>
    <t>Total Personnel Compensation Expenses</t>
  </si>
  <si>
    <t>School SSDP Program Fee</t>
  </si>
  <si>
    <t>Gross Revenue</t>
  </si>
  <si>
    <t>Total</t>
  </si>
  <si>
    <t>Calculation</t>
  </si>
  <si>
    <t>Benefits Rate (check to see if most recent rates)</t>
  </si>
  <si>
    <t>Total Compensation (Salary + Benefits)</t>
  </si>
  <si>
    <t>Can link this to Summary Table</t>
  </si>
  <si>
    <t>Put detail on separate tab/table</t>
  </si>
  <si>
    <t>Fee available for direct expense</t>
  </si>
  <si>
    <t>Financial Aid to students enrolled in the program</t>
  </si>
  <si>
    <t>formula</t>
  </si>
  <si>
    <t>RTA PDST</t>
  </si>
  <si>
    <t>Program inputs = gray cells</t>
  </si>
  <si>
    <t>Update to the program's target percentage</t>
  </si>
  <si>
    <t>FT Lecturer Overload Pay/Unit</t>
  </si>
  <si>
    <t>Assume annual increases - it may not make sense to budget by unit - can update to annual salary</t>
  </si>
  <si>
    <t>Can use this table to forecast if assessing academic salaries on per unit basis</t>
  </si>
  <si>
    <t>Calculate benefits for each type of academic positions</t>
  </si>
  <si>
    <t>Calculate total Salary + Benefits for each type of academic position</t>
  </si>
  <si>
    <t># of Courses (# of times course offered throughout year)</t>
  </si>
  <si>
    <t>To help estimate # of faculty needed</t>
  </si>
  <si>
    <t>Cohort 1 (1 Year Matriculant)</t>
  </si>
  <si>
    <t>Cohort 2 (2 Year Matriculant)</t>
  </si>
  <si>
    <t>Cohort 3 (3 Year Matriculant)</t>
  </si>
  <si>
    <t>Total Cohort 1 (1 Year Matriculant)</t>
  </si>
  <si>
    <t>Total Cohort 2 (2 Year Matriculant)</t>
  </si>
  <si>
    <t>Total Cohort 3 (3 Year Matriculant)</t>
  </si>
  <si>
    <t>Think about whether or not students will be full/part time</t>
  </si>
  <si>
    <t>SSDP Program Fee * Student Headcount FTE</t>
  </si>
  <si>
    <t>May need to update if proposed fee is not annual fee</t>
  </si>
  <si>
    <t>Can update the breakdown of cohorts as necessary</t>
  </si>
  <si>
    <t>Formula may need to be updated if not an annual fee</t>
  </si>
  <si>
    <t>Faculty Ladder</t>
  </si>
  <si>
    <t>Link to tab F - update types of Academic Salaries as appropriate</t>
  </si>
  <si>
    <t>Link to tab G - update types of Staff Salaries as appropriate</t>
  </si>
  <si>
    <t>Add additional operating expenses as necessary</t>
  </si>
  <si>
    <t>Link to tab C - assume increases equal to SSDP program fee</t>
  </si>
  <si>
    <t>B</t>
  </si>
  <si>
    <t>A</t>
  </si>
  <si>
    <t>C</t>
  </si>
  <si>
    <t>D</t>
  </si>
  <si>
    <t>1. PERSONNEL EXPENSES</t>
  </si>
  <si>
    <t>2. OPERATING EXPENSES</t>
  </si>
  <si>
    <t>OP Overhead Rate:  26% if program is on campus; 13% off campus; 13% online</t>
  </si>
  <si>
    <t>OP Overhead Amount (Indirect Costs)</t>
  </si>
  <si>
    <t>E</t>
  </si>
  <si>
    <t>List type.  Can include acad. admin/coordinator, identify % FTE</t>
  </si>
  <si>
    <t>Equal to = Gross Rev - fin aid</t>
  </si>
  <si>
    <t>List types if necessary.</t>
  </si>
  <si>
    <t>Teaching Assistant</t>
  </si>
  <si>
    <t>Academic salary type 2 (compensation for instruction)</t>
  </si>
  <si>
    <t>Staff benefits</t>
  </si>
  <si>
    <t xml:space="preserve"> </t>
  </si>
  <si>
    <t>Separate OP Process for SSDP Fee Approval</t>
  </si>
  <si>
    <t xml:space="preserve">Ackerman Student Union Fee </t>
  </si>
  <si>
    <t xml:space="preserve">Ackerman/Kerckhoff Seismic Fee </t>
  </si>
  <si>
    <t xml:space="preserve">Graduate Students Association Fee </t>
  </si>
  <si>
    <t xml:space="preserve">Graduate Writing Center Fee </t>
  </si>
  <si>
    <t xml:space="preserve">Student Programs, Activities, and Resources Complex (SPARC) Fee </t>
  </si>
  <si>
    <t xml:space="preserve">Wooden Center Fee </t>
  </si>
  <si>
    <t xml:space="preserve">BruinGO Universal Access Transit Pass Fee </t>
  </si>
  <si>
    <t>SSDP Revenue Transfer Calculation:</t>
  </si>
  <si>
    <t>A) SSDP Fees per Student Credit Hour</t>
  </si>
  <si>
    <t>B)  Equivalent State Tuition per Student Credit Hour</t>
  </si>
  <si>
    <t>Subtotal tuition $ per unit</t>
  </si>
  <si>
    <t>Subtotal state $ per unit</t>
  </si>
  <si>
    <t>Subtotal PDST $ per unit</t>
  </si>
  <si>
    <t>C) Resulting Weighted $ per Student Credit Hour</t>
  </si>
  <si>
    <t>3. REVENUE TRANSFERS RELATED TO PROGRAM</t>
  </si>
  <si>
    <t>SSDP students taking state courses</t>
  </si>
  <si>
    <t>SSDP students taking courses in other SSDP programs</t>
  </si>
  <si>
    <t>Third party costs for services</t>
  </si>
  <si>
    <t>Other</t>
  </si>
  <si>
    <t xml:space="preserve">NET REVENUE AVAILABLE FOR SCHOOL INVESTMENT </t>
  </si>
  <si>
    <t>Dean portion</t>
  </si>
  <si>
    <t>Department portion</t>
  </si>
  <si>
    <t>Please see the next tab and also contact APB to learn more about the process and to also receive the template.</t>
  </si>
  <si>
    <t>F</t>
  </si>
  <si>
    <t>Program Direct Costs excl. financial aid &amp; rev transfers (from first tab)</t>
  </si>
  <si>
    <t>OP Overhead Rate (from annual OP fee proposal template)</t>
  </si>
  <si>
    <t>PROGRAM BALANCE W/ OP OVERHEAD RATE</t>
  </si>
  <si>
    <t>AVAILABLE NET REVENUE (from first tab; avail net revenue less 5% tax)</t>
  </si>
  <si>
    <t>3% COLA/Year assumed- update position and salary</t>
  </si>
  <si>
    <t>Staff position 1</t>
  </si>
  <si>
    <t>Staff position 2</t>
  </si>
  <si>
    <t>Staff position 3</t>
  </si>
  <si>
    <t>2021-22 CBR Rate plus 1.5% annual increase estimated</t>
  </si>
  <si>
    <t>Standard ladder faculty teaching load</t>
  </si>
  <si>
    <t>Course 1</t>
  </si>
  <si>
    <t>Course 2</t>
  </si>
  <si>
    <t>Course 3</t>
  </si>
  <si>
    <t>Course 4</t>
  </si>
  <si>
    <t>Course 5</t>
  </si>
  <si>
    <t>Total Compensation * # units</t>
  </si>
  <si>
    <t>Annual Program fee only. Excludes campus based fees. 2.5% annual inflation estimated.</t>
  </si>
  <si>
    <t>Program Leadership</t>
  </si>
  <si>
    <t>Course Development</t>
  </si>
  <si>
    <t>Ladder overload, in-residence overload, or adjunct</t>
  </si>
  <si>
    <t xml:space="preserve">Course Instruction </t>
  </si>
  <si>
    <t>List type (Program Director, summer 9ths)</t>
  </si>
  <si>
    <t>Teaching Assistant/Readers etc.</t>
  </si>
  <si>
    <t>Other (LIST)</t>
  </si>
  <si>
    <t>Teaching Assistant Fee Remission</t>
  </si>
  <si>
    <t>Fee Remission</t>
  </si>
  <si>
    <t>2021-22 rate plus 1.5% annual increase estimated</t>
  </si>
  <si>
    <t>Separate out or identify overload, 9ths, stipend, etc.</t>
  </si>
  <si>
    <t>See Student FTE Detail tab D for totals by cohort class</t>
  </si>
  <si>
    <t xml:space="preserve">Figures are provided as an example. Proposing units should fill-in as appropriate. </t>
  </si>
  <si>
    <t>Link to tabs F and G - update salary types as appropriate. Use CBR rates.</t>
  </si>
  <si>
    <t>Benefits Expense</t>
  </si>
  <si>
    <t>Academic salary type 1 (compensation for course development)</t>
  </si>
  <si>
    <t>Academic salary type 3 (Teaching Assistant)</t>
  </si>
  <si>
    <t>Teaching Assistant/Readers</t>
  </si>
  <si>
    <t>Faculty Overload Payment (course development &amp; instruction)</t>
  </si>
  <si>
    <t>Assessing Campus-Based Fees and Student Services Fees</t>
  </si>
  <si>
    <t>2. The Student Services Fee amount is set by the Regents and is subject to change</t>
  </si>
  <si>
    <t>3. Campus-Based Fees change every year based on referendum language</t>
  </si>
  <si>
    <t>In-Person Programs</t>
  </si>
  <si>
    <t>%</t>
  </si>
  <si>
    <t>$</t>
  </si>
  <si>
    <t>Hybrid Programs</t>
  </si>
  <si>
    <t>Online &amp; Remote Programs</t>
  </si>
  <si>
    <t>SSDP - Student Services and Campus-Based Fees (Annual)</t>
  </si>
  <si>
    <t>4. Fee is for resident and nonresident students</t>
  </si>
  <si>
    <t>1. Please reference the Guidelines for Mode of Delivery of SSGPDP’s for information on the classification and types of courses:</t>
  </si>
  <si>
    <t>Program to update based on individual agreement between Dept and Dean</t>
  </si>
  <si>
    <t>Date</t>
  </si>
  <si>
    <t>https://registrar.ucla.edu/fees-residence/fee-descriptions/referenda-fees</t>
  </si>
  <si>
    <t>https://registrar.ucla.edu/fees-residence/fee-descriptions/other-campus-based-fees</t>
  </si>
  <si>
    <t>https://sa.ucla.edu/RO/Fees/Public/public-fees?year=2021-2022&amp;term=Annual&amp;degree=Academic%20Master</t>
  </si>
  <si>
    <t>Document Fee (One-time)</t>
  </si>
  <si>
    <t>Other sources of information:</t>
  </si>
  <si>
    <t>UC Student Health Insurance Plan (UCSHIP)</t>
  </si>
  <si>
    <t>UC Graduate &amp; Professional Council (UCGPC)</t>
  </si>
  <si>
    <t>Campus-Based Fees Subtotal</t>
  </si>
  <si>
    <t>OP UC-Wide Fees:</t>
  </si>
  <si>
    <t>UC-Wide Fees Subtotal</t>
  </si>
  <si>
    <t>To use when SSDP students take state-supported courses and/or SSDP courses from a different program</t>
  </si>
  <si>
    <t>Removes 25.9% OP overhead assessment as part of OP proposal to get fee approval.</t>
  </si>
  <si>
    <t>RTA base tuition</t>
  </si>
  <si>
    <t>48.2% if the state-supported program is Grad Academic or 29.1% for Grad Professional.</t>
  </si>
  <si>
    <t>Annual # of units required for students enrolled in the state-supported program.</t>
  </si>
  <si>
    <t>If state supported program assesses PDST, enter annual PDST amount here, leave blank otherwise.</t>
  </si>
  <si>
    <t>State + tuition weight</t>
  </si>
  <si>
    <t>School can enter SCH here directly (instead of using rows 20 and 21) if have separate calculation for this.</t>
  </si>
  <si>
    <t>Total Transfer</t>
  </si>
  <si>
    <t>NAME OF PROGRAM &amp; DEPARTMENT</t>
  </si>
  <si>
    <t>ALL FIGURES IN TEMPLATE ARE SIMPLY EXAMPLES AND SHOULD BE REMOVED FROM FINAL VERSION</t>
  </si>
  <si>
    <t>SOURCES</t>
  </si>
  <si>
    <t>USES</t>
  </si>
  <si>
    <t>IT/equipment/learning management system cost</t>
  </si>
  <si>
    <t>Course content development &amp; licensing</t>
  </si>
  <si>
    <t>Guest lecture honoraria</t>
  </si>
  <si>
    <t>Other (LIST as needed)</t>
  </si>
  <si>
    <t>Outreach events</t>
  </si>
  <si>
    <t>Online advertising</t>
  </si>
  <si>
    <t>Social media advertising</t>
  </si>
  <si>
    <t>Print ads/trade publications</t>
  </si>
  <si>
    <t>Direct mail</t>
  </si>
  <si>
    <t>Conference fees and travel</t>
  </si>
  <si>
    <t>Third Party Contract Services</t>
  </si>
  <si>
    <t>Total Revenue Transfers</t>
  </si>
  <si>
    <t>Total Uses</t>
  </si>
  <si>
    <t>Salary Rate Examples</t>
  </si>
  <si>
    <r>
      <t>Graduate Student Services Fee</t>
    </r>
    <r>
      <rPr>
        <vertAlign val="superscript"/>
        <sz val="10"/>
        <color theme="1"/>
        <rFont val="Calibri"/>
        <family val="2"/>
        <scheme val="minor"/>
      </rPr>
      <t>2</t>
    </r>
  </si>
  <si>
    <r>
      <t>Campus-Based Fees</t>
    </r>
    <r>
      <rPr>
        <b/>
        <u/>
        <vertAlign val="superscript"/>
        <sz val="10"/>
        <color theme="1"/>
        <rFont val="Calibri"/>
        <family val="2"/>
        <scheme val="minor"/>
      </rPr>
      <t>3</t>
    </r>
    <r>
      <rPr>
        <b/>
        <u/>
        <sz val="10"/>
        <color theme="1"/>
        <rFont val="Calibri"/>
        <family val="2"/>
        <scheme val="minor"/>
      </rPr>
      <t>:</t>
    </r>
  </si>
  <si>
    <t>New SSGPDP Budget</t>
  </si>
  <si>
    <t>SSGPDP fees per student per year</t>
  </si>
  <si>
    <t>RTA per student</t>
  </si>
  <si>
    <t>Per student net SSGPDP fees for instruction</t>
  </si>
  <si>
    <t>Total units per year</t>
  </si>
  <si>
    <t>Net SSGPDP $ per Unit</t>
  </si>
  <si>
    <t>Program fees for SSGPDP that student is enrolled in.  Total self-supporting fees paid for the current year in question.</t>
  </si>
  <si>
    <t>formula = lines 1*2</t>
  </si>
  <si>
    <t>Average per student Return to Aid that self-supporting program anticipates providing.</t>
  </si>
  <si>
    <t>formula = lines 3-4</t>
  </si>
  <si>
    <t>formula = lines 5/6</t>
  </si>
  <si>
    <t>UCLA tuition per student per year</t>
  </si>
  <si>
    <t>PDST per student per year</t>
  </si>
  <si>
    <t>Tuition+State+PDST $ per Unit</t>
  </si>
  <si>
    <t>https://www.ucop.edu/operating-budget/_files/fees/202223/2022-23.pdf</t>
  </si>
  <si>
    <t>From APB. Updated based on November 2022 OP Allocation Letter.</t>
  </si>
  <si>
    <t>Average per student Return to Aid that PDST anticipates providing. 33% is noted as the minimum. Please update if higher.</t>
  </si>
  <si>
    <t>formula = lines 15+16+17</t>
  </si>
  <si>
    <t>SSGPDP weight</t>
  </si>
  <si>
    <t># SSGPDP students in state-supported courses outside of program</t>
  </si>
  <si>
    <t># of units taken per SSGPDP student in state-supported courses</t>
  </si>
  <si>
    <t>Total SCH that SSGPDP students take in state-supported courses</t>
  </si>
  <si>
    <t>Weighted State $ to transfer (18*19*23)</t>
  </si>
  <si>
    <t>Weighted SSGPDP $ to transfer (7*20*23)</t>
  </si>
  <si>
    <t>Do not change the weight.</t>
  </si>
  <si>
    <t>Total number of SSDP students taking state-supported courses.</t>
  </si>
  <si>
    <t>Average number of units each SSDP student takes in state-supported courses.</t>
  </si>
  <si>
    <t>formula = lines 18*19*23</t>
  </si>
  <si>
    <t>formula = lines 7*20*23</t>
  </si>
  <si>
    <t>formula = line 24+25</t>
  </si>
  <si>
    <t>See "Clause 15" in UCLA SSDP Guidelines.  Cannot tax dept more than 25%.</t>
  </si>
  <si>
    <t>Senate Check:  "Recharges &amp; Taxes" as % of Net Revenue</t>
  </si>
  <si>
    <t>Audit &amp; Advisory Services</t>
  </si>
  <si>
    <t>Admin Policies &amp; Comp</t>
  </si>
  <si>
    <t>CFS</t>
  </si>
  <si>
    <t>Incoming mail</t>
  </si>
  <si>
    <t>Receiving mail</t>
  </si>
  <si>
    <t>CHR</t>
  </si>
  <si>
    <t>Empl/Student Training</t>
  </si>
  <si>
    <t>Facilities</t>
  </si>
  <si>
    <t>Blankets - Campus</t>
  </si>
  <si>
    <t>Fixed Priced</t>
  </si>
  <si>
    <t>OMP - Split Billed</t>
  </si>
  <si>
    <t>Standing Orders - Campus</t>
  </si>
  <si>
    <t>Grad Div</t>
  </si>
  <si>
    <t>SSDP App &amp; enroll fee</t>
  </si>
  <si>
    <t>ITS</t>
  </si>
  <si>
    <t>Cable</t>
  </si>
  <si>
    <t>Infrastructure Services</t>
  </si>
  <si>
    <t>Intrastate/Interstate</t>
  </si>
  <si>
    <t xml:space="preserve">Labor  </t>
  </si>
  <si>
    <t xml:space="preserve">Local Calls         </t>
  </si>
  <si>
    <t>TIF</t>
  </si>
  <si>
    <t>Voice Access</t>
  </si>
  <si>
    <t>Zoom Calls</t>
  </si>
  <si>
    <t>Legal Affairs &amp; OMBUDS</t>
  </si>
  <si>
    <t>Legal Affairs</t>
  </si>
  <si>
    <t>OMBUDS</t>
  </si>
  <si>
    <t>MOU</t>
  </si>
  <si>
    <t>MOU Overhead</t>
  </si>
  <si>
    <t>Police</t>
  </si>
  <si>
    <t>Alarm Monitoring</t>
  </si>
  <si>
    <t>CSO Services</t>
  </si>
  <si>
    <t>Fingerprint</t>
  </si>
  <si>
    <t>SSDP</t>
  </si>
  <si>
    <t>Summer</t>
  </si>
  <si>
    <t>Student Affairs</t>
  </si>
  <si>
    <t>UCOP Tax</t>
  </si>
  <si>
    <t>CENTRAL ADMINISTRATIVE RECHARGES &amp; ALLOCATION OF AVAILABLE NET REVENUE</t>
  </si>
  <si>
    <t>Central Admin Recharges (4.8%*(C+D+E from prior year))</t>
  </si>
  <si>
    <t>No recharges the first year. See "Central Admin Recharges" tab for list of recharge details.</t>
  </si>
  <si>
    <t>Note: while the summary tab estimates the recharges at 4.8% of the previous year's expenditures as a proxy for the recharge total, actual recharges will be based on individual formulas from the service providers</t>
  </si>
  <si>
    <r>
      <t>UCLA Central Administrative Recharges of 4.8%</t>
    </r>
    <r>
      <rPr>
        <sz val="10"/>
        <color theme="4" tint="-0.249977111117893"/>
        <rFont val="Calibri"/>
        <family val="2"/>
        <scheme val="minor"/>
      </rPr>
      <t xml:space="preserve"> (line 77 on Tab A-Summary)</t>
    </r>
    <r>
      <rPr>
        <b/>
        <sz val="10"/>
        <color theme="4" tint="-0.249977111117893"/>
        <rFont val="Calibri"/>
        <family val="2"/>
        <scheme val="minor"/>
      </rPr>
      <t xml:space="preserve"> are central service "base" recharges paid by SSGPDPs and include the below-outlined examples</t>
    </r>
  </si>
  <si>
    <t>= (Central Admin + Dean) / (SSDP revenue net of financial aid)</t>
  </si>
  <si>
    <t xml:space="preserve">*Side note:  The OP SSDP fee approval process occurs every Dec - Feb.  In addition to the program approval process, you need to submit a separate template to OP in order for them to approve your SSDP fee.  </t>
  </si>
  <si>
    <t>Even if your program is not yet approved, you can submit a fee proposal to OP, and they can approve your fee contingent on Senate approval of the program.  This is the only way you are allowed to assess students.</t>
  </si>
  <si>
    <t>Central Service Unit</t>
  </si>
  <si>
    <t>Recharge Category</t>
  </si>
  <si>
    <t>https://ucla.app.box.com/v/SSGPDPmodeofdelivery</t>
  </si>
  <si>
    <r>
      <t>2023-24 Annual Fee</t>
    </r>
    <r>
      <rPr>
        <b/>
        <vertAlign val="superscript"/>
        <sz val="10"/>
        <color theme="1"/>
        <rFont val="Calibri"/>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</si>
</sst>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 #,##0_);_(* \(#,##0\);_(* &quot;-&quot;??_);_(@_)"/>
    <numFmt numFmtId="166" formatCode="0.000000%"/>
    <numFmt numFmtId="167" formatCode="_(&quot;$&quot;* #,##0_);_(&quot;$&quot;* \(#,##0\);_(&quot;$&quot;* &quot;-&quot;??_);_(@_)"/>
    <numFmt numFmtId="168" formatCode="&quot;$&quot;#,##0"/>
    <numFmt numFmtId="169" formatCode="."/>
  </numFmts>
  <fonts count="36"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val="singleAccounting"/>
      <sz val="10"/>
      <color theme="1"/>
      <name val="Calibri"/>
      <family val="2"/>
      <scheme val="minor"/>
    </font>
    <font>
      <b/>
      <u val="singleAccounting"/>
      <sz val="10"/>
      <color theme="1"/>
      <name val="Calibri"/>
      <family val="2"/>
      <scheme val="minor"/>
    </font>
    <font>
      <u/>
      <sz val="10"/>
      <color theme="1"/>
      <name val="Calibri"/>
      <family val="2"/>
      <scheme val="minor"/>
    </font>
    <font>
      <i/>
      <sz val="10"/>
      <color theme="1"/>
      <name val="Calibri"/>
      <family val="2"/>
      <scheme val="minor"/>
    </font>
    <font>
      <b/>
      <i/>
      <sz val="10"/>
      <color theme="1"/>
      <name val="Calibri"/>
      <family val="2"/>
      <scheme val="minor"/>
    </font>
    <font>
      <sz val="10"/>
      <color rgb="FFFF0000"/>
      <name val="Calibri"/>
      <family val="2"/>
      <scheme val="minor"/>
    </font>
    <font>
      <sz val="8"/>
      <color theme="1"/>
      <name val="Calibri"/>
      <family val="2"/>
      <scheme val="minor"/>
    </font>
    <font>
      <sz val="8"/>
      <color rgb="FFFF0000"/>
      <name val="Calibri"/>
      <family val="2"/>
      <scheme val="minor"/>
    </font>
    <font>
      <b/>
      <sz val="10"/>
      <name val="Calibri"/>
      <family val="2"/>
      <scheme val="minor"/>
    </font>
    <font>
      <u/>
      <sz val="11"/>
      <color theme="10"/>
      <name val="Calibri"/>
      <family val="2"/>
      <scheme val="minor"/>
    </font>
    <font>
      <u/>
      <sz val="10"/>
      <color theme="10"/>
      <name val="Calibri"/>
      <family val="2"/>
      <scheme val="minor"/>
    </font>
    <font>
      <sz val="10"/>
      <name val="Calibri"/>
      <family val="2"/>
      <scheme val="minor"/>
    </font>
    <font>
      <i/>
      <sz val="10"/>
      <name val="Calibri"/>
      <family val="2"/>
      <scheme val="minor"/>
    </font>
    <font>
      <b/>
      <sz val="10"/>
      <color theme="8" tint="-0.249977111117893"/>
      <name val="Calibri"/>
      <family val="2"/>
      <scheme val="minor"/>
    </font>
    <font>
      <i/>
      <sz val="10"/>
      <color rgb="FFC00000"/>
      <name val="Calibri"/>
      <family val="2"/>
      <scheme val="minor"/>
    </font>
    <font>
      <b/>
      <sz val="10"/>
      <color theme="0"/>
      <name val="Calibri"/>
      <family val="2"/>
      <scheme val="minor"/>
    </font>
    <font>
      <sz val="10"/>
      <color theme="0"/>
      <name val="Calibri"/>
      <family val="2"/>
      <scheme val="minor"/>
    </font>
    <font>
      <b/>
      <sz val="10"/>
      <color theme="4" tint="-0.249977111117893"/>
      <name val="Calibri"/>
      <family val="2"/>
      <scheme val="minor"/>
    </font>
    <font>
      <strike/>
      <sz val="10"/>
      <color rgb="FFFF0000"/>
      <name val="Calibri"/>
      <family val="2"/>
      <scheme val="minor"/>
    </font>
    <font>
      <b/>
      <sz val="10"/>
      <color rgb="FFFF0000"/>
      <name val="Calibri"/>
      <family val="2"/>
      <scheme val="minor"/>
    </font>
    <font>
      <b/>
      <sz val="12"/>
      <color theme="0"/>
      <name val="Calibri"/>
      <family val="2"/>
      <scheme val="minor"/>
    </font>
    <font>
      <b/>
      <sz val="12"/>
      <color theme="4" tint="-0.249977111117893"/>
      <name val="Calibri"/>
      <family val="2"/>
      <scheme val="minor"/>
    </font>
    <font>
      <sz val="11"/>
      <color theme="4" tint="-0.249977111117893"/>
      <name val="Calibri"/>
      <family val="2"/>
      <scheme val="minor"/>
    </font>
    <font>
      <sz val="10"/>
      <color theme="4" tint="-0.249977111117893"/>
      <name val="Calibri"/>
      <family val="2"/>
      <scheme val="minor"/>
    </font>
    <font>
      <sz val="12"/>
      <color theme="4" tint="-0.249977111117893"/>
      <name val="Calibri"/>
      <family val="2"/>
      <scheme val="minor"/>
    </font>
    <font>
      <b/>
      <vertAlign val="superscript"/>
      <sz val="10"/>
      <color theme="1"/>
      <name val="Calibri"/>
      <family val="2"/>
      <scheme val="minor"/>
    </font>
    <font>
      <vertAlign val="superscript"/>
      <sz val="10"/>
      <color theme="1"/>
      <name val="Calibri"/>
      <family val="2"/>
      <scheme val="minor"/>
    </font>
    <font>
      <b/>
      <u/>
      <vertAlign val="superscript"/>
      <sz val="10"/>
      <color theme="1"/>
      <name val="Calibri"/>
      <family val="2"/>
      <scheme val="minor"/>
    </font>
    <font>
      <sz val="10"/>
      <color rgb="FFC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249977111117893"/>
        <bgColor indexed="64"/>
      </patternFill>
    </fill>
  </fills>
  <borders count="18">
    <border>
      <left/>
      <right/>
      <top/>
      <bottom/>
      <diagonal/>
    </border>
    <border>
      <left/>
      <right/>
      <top style="thin">
        <color indexed="64"/>
      </top>
      <bottom style="thin">
        <color indexed="64"/>
      </bottom>
      <diagonal/>
    </border>
    <border>
      <left style="hair">
        <color theme="4" tint="-0.24994659260841701"/>
      </left>
      <right/>
      <top style="hair">
        <color theme="4" tint="-0.24994659260841701"/>
      </top>
      <bottom/>
      <diagonal/>
    </border>
    <border>
      <left/>
      <right/>
      <top style="hair">
        <color theme="4" tint="-0.24994659260841701"/>
      </top>
      <bottom/>
      <diagonal/>
    </border>
    <border>
      <left/>
      <right style="hair">
        <color theme="4" tint="-0.24994659260841701"/>
      </right>
      <top style="hair">
        <color theme="4" tint="-0.24994659260841701"/>
      </top>
      <bottom/>
      <diagonal/>
    </border>
    <border>
      <left style="hair">
        <color theme="4" tint="-0.24994659260841701"/>
      </left>
      <right/>
      <top/>
      <bottom style="hair">
        <color theme="4" tint="-0.24994659260841701"/>
      </bottom>
      <diagonal/>
    </border>
    <border>
      <left/>
      <right/>
      <top/>
      <bottom style="hair">
        <color theme="4" tint="-0.24994659260841701"/>
      </bottom>
      <diagonal/>
    </border>
    <border>
      <left/>
      <right style="hair">
        <color theme="4" tint="-0.24994659260841701"/>
      </right>
      <top/>
      <bottom style="hair">
        <color theme="4" tint="-0.24994659260841701"/>
      </bottom>
      <diagonal/>
    </border>
    <border>
      <left/>
      <right/>
      <top/>
      <bottom style="double">
        <color indexed="64"/>
      </bottom>
      <diagonal/>
    </border>
    <border>
      <left style="hair">
        <color auto="1"/>
      </left>
      <right style="hair">
        <color auto="1"/>
      </right>
      <top/>
      <bottom/>
      <diagonal/>
    </border>
    <border>
      <left style="hair">
        <color auto="1"/>
      </left>
      <right style="hair">
        <color auto="1"/>
      </right>
      <top/>
      <bottom style="double">
        <color indexed="64"/>
      </bottom>
      <diagonal/>
    </border>
    <border>
      <left style="hair">
        <color auto="1"/>
      </left>
      <right/>
      <top/>
      <bottom/>
      <diagonal/>
    </border>
    <border>
      <left/>
      <right style="hair">
        <color auto="1"/>
      </right>
      <top/>
      <bottom/>
      <diagonal/>
    </border>
    <border>
      <left style="hair">
        <color auto="1"/>
      </left>
      <right/>
      <top/>
      <bottom style="double">
        <color indexed="64"/>
      </bottom>
      <diagonal/>
    </border>
    <border>
      <left/>
      <right style="hair">
        <color auto="1"/>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cellStyleXfs>
  <cellXfs count="279">
    <xf numFmtId="0" fontId="0" fillId="0" borderId="0" xfId="0"/>
    <xf numFmtId="0" fontId="0" fillId="2" borderId="0" xfId="0" applyFill="1"/>
    <xf numFmtId="43" fontId="0" fillId="2" borderId="0" xfId="2" applyFont="1" applyFill="1"/>
    <xf numFmtId="43" fontId="5" fillId="2" borderId="0" xfId="2" applyFont="1" applyFill="1" applyBorder="1" applyAlignment="1">
      <alignment horizontal="center"/>
    </xf>
    <xf numFmtId="0" fontId="6" fillId="2" borderId="0" xfId="0" applyFont="1" applyFill="1" applyAlignment="1">
      <alignment horizontal="left" wrapText="1"/>
    </xf>
    <xf numFmtId="43" fontId="5" fillId="2" borderId="0" xfId="2" applyFont="1" applyFill="1"/>
    <xf numFmtId="0" fontId="5" fillId="2" borderId="0" xfId="0" applyFont="1" applyFill="1" applyAlignment="1">
      <alignment wrapText="1"/>
    </xf>
    <xf numFmtId="165" fontId="5" fillId="2" borderId="0" xfId="2" applyNumberFormat="1" applyFont="1" applyFill="1"/>
    <xf numFmtId="0" fontId="10" fillId="2" borderId="0" xfId="0" applyFont="1" applyFill="1"/>
    <xf numFmtId="0" fontId="4" fillId="2" borderId="0" xfId="0" applyFont="1" applyFill="1" applyAlignment="1">
      <alignment vertical="center"/>
    </xf>
    <xf numFmtId="165" fontId="10" fillId="2" borderId="0" xfId="2" applyNumberFormat="1" applyFont="1" applyFill="1" applyBorder="1"/>
    <xf numFmtId="0" fontId="18" fillId="2" borderId="0" xfId="0" applyFont="1" applyFill="1"/>
    <xf numFmtId="165" fontId="10" fillId="2" borderId="0" xfId="2" applyNumberFormat="1" applyFont="1" applyFill="1" applyBorder="1" applyAlignment="1">
      <alignment vertical="center"/>
    </xf>
    <xf numFmtId="165" fontId="5" fillId="2" borderId="0" xfId="2" applyNumberFormat="1" applyFont="1" applyFill="1" applyBorder="1" applyAlignment="1">
      <alignment vertical="center"/>
    </xf>
    <xf numFmtId="0" fontId="18" fillId="2" borderId="0" xfId="0" applyFont="1" applyFill="1" applyAlignment="1">
      <alignment vertical="center"/>
    </xf>
    <xf numFmtId="0" fontId="10" fillId="2" borderId="0" xfId="0" applyFont="1" applyFill="1" applyAlignment="1">
      <alignment horizontal="right" vertical="center"/>
    </xf>
    <xf numFmtId="0" fontId="5" fillId="2" borderId="0" xfId="0" applyFont="1" applyFill="1" applyAlignment="1">
      <alignment vertical="center"/>
    </xf>
    <xf numFmtId="0" fontId="5" fillId="2" borderId="0" xfId="0" applyFont="1" applyFill="1" applyAlignment="1">
      <alignment horizontal="left" vertical="center" wrapText="1"/>
    </xf>
    <xf numFmtId="0" fontId="19" fillId="2" borderId="0" xfId="0" applyFont="1" applyFill="1"/>
    <xf numFmtId="165" fontId="1" fillId="2" borderId="0" xfId="2" applyNumberFormat="1" applyFont="1" applyFill="1" applyBorder="1" applyAlignment="1">
      <alignment vertical="center"/>
    </xf>
    <xf numFmtId="0" fontId="1" fillId="2" borderId="0" xfId="0" applyFont="1" applyFill="1" applyAlignment="1">
      <alignment vertical="center"/>
    </xf>
    <xf numFmtId="167" fontId="5" fillId="2" borderId="0" xfId="3" applyNumberFormat="1" applyFont="1" applyFill="1" applyBorder="1" applyAlignment="1">
      <alignment vertical="center"/>
    </xf>
    <xf numFmtId="0" fontId="1" fillId="2" borderId="0" xfId="0" applyFont="1" applyFill="1" applyAlignment="1">
      <alignment horizontal="left" vertical="center" wrapText="1"/>
    </xf>
    <xf numFmtId="167" fontId="5" fillId="2" borderId="0" xfId="2" applyNumberFormat="1" applyFont="1" applyFill="1" applyBorder="1" applyAlignment="1">
      <alignment vertical="center"/>
    </xf>
    <xf numFmtId="167" fontId="7" fillId="2" borderId="0" xfId="2" applyNumberFormat="1" applyFont="1" applyFill="1" applyBorder="1" applyAlignment="1">
      <alignment vertical="center"/>
    </xf>
    <xf numFmtId="167" fontId="5" fillId="2" borderId="0" xfId="1" applyNumberFormat="1" applyFont="1" applyFill="1" applyBorder="1" applyAlignment="1">
      <alignment vertical="center"/>
    </xf>
    <xf numFmtId="9" fontId="1" fillId="2" borderId="0" xfId="1" applyFont="1" applyFill="1" applyBorder="1"/>
    <xf numFmtId="164" fontId="1" fillId="2" borderId="0" xfId="1" applyNumberFormat="1" applyFont="1" applyFill="1" applyBorder="1" applyAlignment="1">
      <alignment vertical="center"/>
    </xf>
    <xf numFmtId="9" fontId="1" fillId="2" borderId="0" xfId="1" applyFont="1" applyFill="1" applyBorder="1" applyAlignment="1">
      <alignment vertical="center"/>
    </xf>
    <xf numFmtId="0" fontId="1" fillId="2" borderId="0" xfId="0" applyFont="1" applyFill="1"/>
    <xf numFmtId="0" fontId="1" fillId="2" borderId="0" xfId="0" applyFont="1" applyFill="1" applyAlignment="1">
      <alignment horizontal="left" vertical="center" indent="2"/>
    </xf>
    <xf numFmtId="167" fontId="1" fillId="2" borderId="0" xfId="2" applyNumberFormat="1"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right"/>
    </xf>
    <xf numFmtId="0" fontId="10" fillId="2" borderId="0" xfId="0" applyFont="1" applyFill="1" applyAlignment="1">
      <alignment horizontal="right"/>
    </xf>
    <xf numFmtId="0" fontId="12" fillId="2" borderId="0" xfId="0" applyFont="1" applyFill="1" applyAlignment="1">
      <alignment vertical="center"/>
    </xf>
    <xf numFmtId="0" fontId="5" fillId="2" borderId="0" xfId="0" applyFont="1" applyFill="1"/>
    <xf numFmtId="0" fontId="9" fillId="2" borderId="0" xfId="0" applyFont="1" applyFill="1" applyAlignment="1">
      <alignment horizontal="left" vertical="center" wrapText="1" indent="1"/>
    </xf>
    <xf numFmtId="0" fontId="5" fillId="2" borderId="0" xfId="0" applyFont="1" applyFill="1" applyAlignment="1">
      <alignment horizontal="left" vertical="center" wrapText="1" indent="1"/>
    </xf>
    <xf numFmtId="0" fontId="1" fillId="2" borderId="0" xfId="0" applyFont="1" applyFill="1" applyAlignment="1">
      <alignment horizontal="left" vertical="center" wrapText="1" indent="2"/>
    </xf>
    <xf numFmtId="0" fontId="5" fillId="2" borderId="0" xfId="0" applyFont="1" applyFill="1" applyAlignment="1">
      <alignment horizontal="left" vertical="center" wrapText="1" indent="2"/>
    </xf>
    <xf numFmtId="0" fontId="1" fillId="2" borderId="0" xfId="0" applyFont="1" applyFill="1" applyAlignment="1">
      <alignment horizontal="left" indent="1"/>
    </xf>
    <xf numFmtId="165" fontId="7" fillId="2" borderId="0" xfId="0" applyNumberFormat="1" applyFont="1" applyFill="1"/>
    <xf numFmtId="0" fontId="21" fillId="2" borderId="0" xfId="0" applyFont="1" applyFill="1"/>
    <xf numFmtId="0" fontId="18" fillId="2" borderId="0" xfId="0" applyFont="1" applyFill="1" applyAlignment="1">
      <alignment horizontal="left" vertical="center" wrapText="1" indent="2"/>
    </xf>
    <xf numFmtId="165" fontId="1" fillId="2" borderId="0" xfId="2" applyNumberFormat="1" applyFont="1" applyFill="1" applyBorder="1"/>
    <xf numFmtId="167" fontId="1" fillId="6" borderId="0" xfId="0" applyNumberFormat="1" applyFont="1" applyFill="1"/>
    <xf numFmtId="165" fontId="1" fillId="2" borderId="0" xfId="0" applyNumberFormat="1" applyFont="1" applyFill="1"/>
    <xf numFmtId="167" fontId="1" fillId="2" borderId="0" xfId="0" applyNumberFormat="1" applyFont="1" applyFill="1"/>
    <xf numFmtId="167" fontId="1" fillId="2" borderId="0" xfId="0" applyNumberFormat="1" applyFont="1" applyFill="1" applyAlignment="1">
      <alignment vertical="center"/>
    </xf>
    <xf numFmtId="0" fontId="20" fillId="2" borderId="0" xfId="0" applyFont="1" applyFill="1" applyAlignment="1">
      <alignment vertical="center"/>
    </xf>
    <xf numFmtId="167" fontId="20" fillId="2" borderId="0" xfId="3" applyNumberFormat="1" applyFont="1" applyFill="1" applyBorder="1" applyAlignment="1">
      <alignment vertical="center"/>
    </xf>
    <xf numFmtId="167" fontId="1" fillId="2" borderId="3" xfId="0" applyNumberFormat="1" applyFont="1" applyFill="1" applyBorder="1"/>
    <xf numFmtId="0" fontId="1" fillId="2" borderId="3" xfId="0" applyFont="1" applyFill="1" applyBorder="1"/>
    <xf numFmtId="0" fontId="10" fillId="2" borderId="5" xfId="0" quotePrefix="1" applyFont="1" applyFill="1" applyBorder="1" applyAlignment="1">
      <alignment horizontal="left" indent="2"/>
    </xf>
    <xf numFmtId="0" fontId="1" fillId="2" borderId="6" xfId="0" applyFont="1" applyFill="1" applyBorder="1"/>
    <xf numFmtId="165" fontId="1" fillId="2" borderId="6" xfId="2" applyNumberFormat="1" applyFont="1" applyFill="1" applyBorder="1"/>
    <xf numFmtId="165" fontId="1" fillId="2" borderId="7" xfId="2" applyNumberFormat="1" applyFont="1" applyFill="1" applyBorder="1"/>
    <xf numFmtId="0" fontId="12" fillId="2" borderId="0" xfId="0" applyFont="1" applyFill="1"/>
    <xf numFmtId="43" fontId="15" fillId="2" borderId="0" xfId="2" applyFont="1" applyFill="1" applyBorder="1" applyAlignment="1">
      <alignment horizontal="center"/>
    </xf>
    <xf numFmtId="164" fontId="1" fillId="2" borderId="3" xfId="1" applyNumberFormat="1" applyFont="1" applyFill="1" applyBorder="1"/>
    <xf numFmtId="164" fontId="1" fillId="2" borderId="4" xfId="1" applyNumberFormat="1" applyFont="1" applyFill="1" applyBorder="1"/>
    <xf numFmtId="0" fontId="25" fillId="2" borderId="0" xfId="0" applyFont="1" applyFill="1" applyAlignment="1">
      <alignment vertical="center"/>
    </xf>
    <xf numFmtId="0" fontId="15" fillId="2" borderId="0" xfId="0" applyFont="1" applyFill="1" applyAlignment="1">
      <alignment horizontal="left" vertical="center" wrapText="1" indent="2"/>
    </xf>
    <xf numFmtId="0" fontId="5" fillId="6" borderId="0" xfId="0" applyFont="1" applyFill="1"/>
    <xf numFmtId="43" fontId="26" fillId="2" borderId="0" xfId="2" applyFont="1" applyFill="1" applyBorder="1" applyAlignment="1">
      <alignment horizontal="left"/>
    </xf>
    <xf numFmtId="0" fontId="1" fillId="2" borderId="0" xfId="0" applyFont="1" applyFill="1" applyAlignment="1">
      <alignment horizontal="left" indent="2"/>
    </xf>
    <xf numFmtId="0" fontId="3" fillId="2" borderId="0" xfId="0" applyFont="1" applyFill="1"/>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168" fontId="20" fillId="2" borderId="0" xfId="3" applyNumberFormat="1" applyFont="1" applyFill="1" applyBorder="1" applyAlignment="1">
      <alignment vertical="center"/>
    </xf>
    <xf numFmtId="168" fontId="20" fillId="2" borderId="0" xfId="0" applyNumberFormat="1" applyFont="1" applyFill="1" applyAlignment="1">
      <alignment vertical="center"/>
    </xf>
    <xf numFmtId="0" fontId="27" fillId="7" borderId="0" xfId="0" applyFont="1" applyFill="1" applyAlignment="1">
      <alignment vertical="center"/>
    </xf>
    <xf numFmtId="0" fontId="22" fillId="7" borderId="0" xfId="0" applyFont="1" applyFill="1" applyAlignment="1">
      <alignment vertical="center"/>
    </xf>
    <xf numFmtId="0" fontId="1" fillId="5" borderId="15" xfId="0" applyFont="1" applyFill="1" applyBorder="1" applyAlignment="1">
      <alignment horizontal="centerContinuous" vertical="center"/>
    </xf>
    <xf numFmtId="0" fontId="1" fillId="5" borderId="1" xfId="0" applyFont="1" applyFill="1" applyBorder="1" applyAlignment="1">
      <alignment horizontal="centerContinuous" vertical="center"/>
    </xf>
    <xf numFmtId="0" fontId="1" fillId="5" borderId="16" xfId="0" applyFont="1" applyFill="1" applyBorder="1" applyAlignment="1">
      <alignment horizontal="centerContinuous" vertical="center"/>
    </xf>
    <xf numFmtId="43" fontId="8" fillId="2" borderId="0" xfId="2" applyFont="1" applyFill="1" applyBorder="1" applyAlignment="1">
      <alignment horizontal="center" vertical="center"/>
    </xf>
    <xf numFmtId="0" fontId="5" fillId="2" borderId="0" xfId="0" applyFont="1" applyFill="1" applyAlignment="1">
      <alignment vertical="center" wrapText="1"/>
    </xf>
    <xf numFmtId="43" fontId="5" fillId="2" borderId="0" xfId="2" applyFont="1" applyFill="1" applyBorder="1" applyAlignment="1">
      <alignment horizontal="center" vertical="center"/>
    </xf>
    <xf numFmtId="169" fontId="1" fillId="2" borderId="0" xfId="0" applyNumberFormat="1" applyFont="1" applyFill="1" applyAlignment="1">
      <alignment vertical="center"/>
    </xf>
    <xf numFmtId="0" fontId="24" fillId="2" borderId="0" xfId="0" applyFont="1" applyFill="1" applyAlignment="1">
      <alignment vertical="center"/>
    </xf>
    <xf numFmtId="168" fontId="24" fillId="2" borderId="0" xfId="3" applyNumberFormat="1" applyFont="1" applyFill="1" applyBorder="1" applyAlignment="1">
      <alignment vertical="center"/>
    </xf>
    <xf numFmtId="0" fontId="17" fillId="2" borderId="0" xfId="4" applyFont="1" applyFill="1" applyAlignment="1">
      <alignment vertical="center"/>
    </xf>
    <xf numFmtId="165" fontId="12" fillId="2" borderId="0" xfId="2" quotePrefix="1" applyNumberFormat="1" applyFont="1" applyFill="1" applyBorder="1" applyAlignment="1">
      <alignment vertical="center"/>
    </xf>
    <xf numFmtId="0" fontId="1" fillId="0" borderId="0" xfId="0" applyFont="1" applyAlignment="1">
      <alignment vertical="center"/>
    </xf>
    <xf numFmtId="0" fontId="22" fillId="7" borderId="0" xfId="0" applyFont="1" applyFill="1" applyAlignment="1">
      <alignment horizontal="left" vertical="center"/>
    </xf>
    <xf numFmtId="0" fontId="1" fillId="7" borderId="0" xfId="0" applyFont="1" applyFill="1" applyAlignment="1">
      <alignment vertical="center"/>
    </xf>
    <xf numFmtId="43" fontId="14" fillId="2" borderId="0" xfId="2" applyFont="1" applyFill="1" applyBorder="1" applyAlignment="1">
      <alignment vertical="center" wrapText="1"/>
    </xf>
    <xf numFmtId="43" fontId="1" fillId="2" borderId="0" xfId="2" applyFont="1" applyFill="1"/>
    <xf numFmtId="43" fontId="1" fillId="2" borderId="0" xfId="2" applyFont="1" applyFill="1" applyBorder="1"/>
    <xf numFmtId="0" fontId="1" fillId="2" borderId="0" xfId="0" applyFont="1" applyFill="1" applyAlignment="1">
      <alignment horizontal="left" wrapText="1" indent="2"/>
    </xf>
    <xf numFmtId="0" fontId="1" fillId="2" borderId="0" xfId="0" applyFont="1" applyFill="1" applyAlignment="1">
      <alignment wrapText="1"/>
    </xf>
    <xf numFmtId="0" fontId="28" fillId="2" borderId="0" xfId="0" applyFont="1" applyFill="1" applyAlignment="1">
      <alignment horizontal="left" vertical="center"/>
    </xf>
    <xf numFmtId="43" fontId="22" fillId="7" borderId="0" xfId="2" applyFont="1" applyFill="1" applyBorder="1" applyAlignment="1">
      <alignment horizontal="center"/>
    </xf>
    <xf numFmtId="0" fontId="22" fillId="7" borderId="0" xfId="0" applyFont="1" applyFill="1" applyAlignment="1">
      <alignment horizontal="left" wrapText="1"/>
    </xf>
    <xf numFmtId="0" fontId="22" fillId="7" borderId="0" xfId="0" applyFont="1" applyFill="1" applyAlignment="1">
      <alignment horizontal="center"/>
    </xf>
    <xf numFmtId="0" fontId="22" fillId="7" borderId="0" xfId="0" applyFont="1" applyFill="1" applyAlignment="1">
      <alignment wrapText="1"/>
    </xf>
    <xf numFmtId="43" fontId="23" fillId="7" borderId="0" xfId="2" applyFont="1" applyFill="1" applyBorder="1"/>
    <xf numFmtId="0" fontId="23" fillId="7" borderId="0" xfId="0" applyFont="1" applyFill="1"/>
    <xf numFmtId="0" fontId="22" fillId="7" borderId="0" xfId="0" applyFont="1" applyFill="1" applyAlignment="1">
      <alignment vertical="center" wrapText="1"/>
    </xf>
    <xf numFmtId="165" fontId="23" fillId="7" borderId="0" xfId="2" applyNumberFormat="1" applyFont="1" applyFill="1" applyBorder="1" applyAlignment="1">
      <alignment vertical="center"/>
    </xf>
    <xf numFmtId="0" fontId="23" fillId="7" borderId="0" xfId="0" applyFont="1" applyFill="1" applyAlignment="1">
      <alignment vertical="center"/>
    </xf>
    <xf numFmtId="0" fontId="15" fillId="2" borderId="0" xfId="0" applyFont="1" applyFill="1" applyAlignment="1">
      <alignment horizontal="center"/>
    </xf>
    <xf numFmtId="43" fontId="21" fillId="2" borderId="0" xfId="2" applyFont="1" applyFill="1" applyAlignment="1">
      <alignment vertical="center"/>
    </xf>
    <xf numFmtId="43" fontId="1" fillId="6" borderId="0" xfId="2" applyFont="1" applyFill="1" applyBorder="1"/>
    <xf numFmtId="167" fontId="1" fillId="6" borderId="0" xfId="2" applyNumberFormat="1" applyFont="1" applyFill="1" applyBorder="1" applyAlignment="1">
      <alignment vertical="center"/>
    </xf>
    <xf numFmtId="167" fontId="7" fillId="6" borderId="0" xfId="2" applyNumberFormat="1" applyFont="1" applyFill="1" applyBorder="1" applyAlignment="1">
      <alignment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8" fillId="2" borderId="0" xfId="0" applyFont="1" applyFill="1" applyAlignment="1">
      <alignment horizontal="center" vertical="center"/>
    </xf>
    <xf numFmtId="43" fontId="1" fillId="2" borderId="0" xfId="2"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xf>
    <xf numFmtId="165" fontId="5" fillId="2" borderId="0" xfId="2" applyNumberFormat="1" applyFont="1" applyFill="1" applyAlignment="1">
      <alignment vertical="center"/>
    </xf>
    <xf numFmtId="167" fontId="22" fillId="7" borderId="0" xfId="2" applyNumberFormat="1" applyFont="1" applyFill="1" applyBorder="1" applyAlignment="1">
      <alignment vertical="center"/>
    </xf>
    <xf numFmtId="0" fontId="5" fillId="3" borderId="0" xfId="0" applyFont="1" applyFill="1" applyAlignment="1">
      <alignment wrapText="1"/>
    </xf>
    <xf numFmtId="167" fontId="5" fillId="3" borderId="0" xfId="2" applyNumberFormat="1" applyFont="1" applyFill="1" applyBorder="1" applyAlignment="1">
      <alignment vertical="center"/>
    </xf>
    <xf numFmtId="0" fontId="5" fillId="3" borderId="0" xfId="0" applyFont="1" applyFill="1" applyAlignment="1">
      <alignment horizontal="left" vertical="center" wrapText="1"/>
    </xf>
    <xf numFmtId="167" fontId="5" fillId="3" borderId="0" xfId="1" applyNumberFormat="1" applyFont="1" applyFill="1" applyBorder="1" applyAlignment="1">
      <alignment vertical="center"/>
    </xf>
    <xf numFmtId="167" fontId="5" fillId="2" borderId="17" xfId="2" applyNumberFormat="1" applyFont="1" applyFill="1" applyBorder="1" applyAlignment="1">
      <alignment vertical="center"/>
    </xf>
    <xf numFmtId="0" fontId="30" fillId="2" borderId="0" xfId="0" applyFont="1" applyFill="1"/>
    <xf numFmtId="165" fontId="29" fillId="2" borderId="0" xfId="2" applyNumberFormat="1" applyFont="1" applyFill="1" applyAlignment="1">
      <alignment horizontal="left"/>
    </xf>
    <xf numFmtId="0" fontId="29" fillId="2" borderId="0" xfId="0" applyFont="1" applyFill="1" applyAlignment="1">
      <alignment horizontal="left"/>
    </xf>
    <xf numFmtId="165" fontId="30" fillId="2" borderId="0" xfId="2" applyNumberFormat="1" applyFont="1" applyFill="1" applyAlignment="1">
      <alignment horizontal="left" vertical="center" wrapText="1"/>
    </xf>
    <xf numFmtId="0" fontId="5" fillId="2" borderId="0" xfId="0" applyFont="1" applyFill="1" applyAlignment="1">
      <alignment horizontal="left"/>
    </xf>
    <xf numFmtId="165" fontId="2" fillId="2" borderId="0" xfId="2" applyNumberFormat="1" applyFont="1" applyFill="1" applyAlignment="1">
      <alignment vertical="center"/>
    </xf>
    <xf numFmtId="43" fontId="4" fillId="2" borderId="0" xfId="2"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xf>
    <xf numFmtId="0" fontId="6" fillId="2" borderId="0" xfId="0" applyFont="1" applyFill="1" applyAlignment="1">
      <alignment horizontal="left" vertical="center" wrapText="1"/>
    </xf>
    <xf numFmtId="0" fontId="10" fillId="2" borderId="0" xfId="0" applyFont="1" applyFill="1" applyAlignment="1">
      <alignment vertical="center"/>
    </xf>
    <xf numFmtId="0" fontId="12" fillId="2" borderId="0" xfId="0" applyFont="1" applyFill="1" applyAlignment="1">
      <alignment horizontal="left" vertical="center"/>
    </xf>
    <xf numFmtId="165" fontId="11" fillId="2" borderId="0" xfId="2" applyNumberFormat="1" applyFont="1" applyFill="1" applyBorder="1" applyAlignment="1">
      <alignment vertical="center"/>
    </xf>
    <xf numFmtId="43" fontId="1" fillId="4" borderId="0" xfId="2" applyFont="1" applyFill="1" applyBorder="1" applyAlignment="1">
      <alignment horizontal="center" vertical="center"/>
    </xf>
    <xf numFmtId="43" fontId="1" fillId="2" borderId="0" xfId="2" applyFont="1" applyFill="1" applyBorder="1" applyAlignment="1">
      <alignment horizontal="center" vertical="center"/>
    </xf>
    <xf numFmtId="0" fontId="12" fillId="2" borderId="0" xfId="0" applyFont="1" applyFill="1" applyAlignment="1">
      <alignment vertical="center" wrapText="1"/>
    </xf>
    <xf numFmtId="43" fontId="7" fillId="2" borderId="0" xfId="2" applyFont="1" applyFill="1" applyBorder="1" applyAlignment="1">
      <alignment horizontal="center" vertical="center"/>
    </xf>
    <xf numFmtId="165" fontId="1" fillId="4" borderId="0" xfId="2" applyNumberFormat="1" applyFont="1" applyFill="1" applyBorder="1" applyAlignment="1">
      <alignment horizontal="center" vertical="center"/>
    </xf>
    <xf numFmtId="165" fontId="1" fillId="2" borderId="0" xfId="2" applyNumberFormat="1" applyFont="1" applyFill="1" applyBorder="1" applyAlignment="1">
      <alignment horizontal="center" vertical="center"/>
    </xf>
    <xf numFmtId="0" fontId="1" fillId="2" borderId="0" xfId="0" quotePrefix="1" applyFont="1" applyFill="1" applyAlignment="1">
      <alignment horizontal="left" vertical="center"/>
    </xf>
    <xf numFmtId="165" fontId="7" fillId="4" borderId="0" xfId="2" applyNumberFormat="1" applyFont="1" applyFill="1" applyBorder="1" applyAlignment="1">
      <alignment horizontal="center" vertical="center"/>
    </xf>
    <xf numFmtId="165" fontId="7" fillId="2" borderId="0" xfId="2" applyNumberFormat="1" applyFont="1" applyFill="1" applyBorder="1" applyAlignment="1">
      <alignment horizontal="center" vertical="center"/>
    </xf>
    <xf numFmtId="165" fontId="1" fillId="2" borderId="0" xfId="2" applyNumberFormat="1" applyFont="1" applyFill="1" applyAlignment="1">
      <alignment vertical="center"/>
    </xf>
    <xf numFmtId="43" fontId="5" fillId="2" borderId="0" xfId="2" applyFont="1" applyFill="1" applyAlignment="1">
      <alignment vertical="center"/>
    </xf>
    <xf numFmtId="165" fontId="5" fillId="2" borderId="0" xfId="2" applyNumberFormat="1" applyFont="1" applyFill="1" applyBorder="1" applyAlignment="1">
      <alignment horizontal="center" vertical="center"/>
    </xf>
    <xf numFmtId="165" fontId="5" fillId="4" borderId="0" xfId="2" applyNumberFormat="1" applyFont="1" applyFill="1" applyAlignment="1">
      <alignment vertical="center"/>
    </xf>
    <xf numFmtId="9" fontId="1" fillId="2" borderId="0" xfId="1" applyFont="1" applyFill="1" applyAlignment="1">
      <alignment vertical="center"/>
    </xf>
    <xf numFmtId="165" fontId="8" fillId="4" borderId="0" xfId="2" applyNumberFormat="1" applyFont="1" applyFill="1" applyAlignment="1">
      <alignment vertical="center"/>
    </xf>
    <xf numFmtId="165" fontId="8" fillId="2" borderId="0" xfId="2" applyNumberFormat="1" applyFont="1" applyFill="1" applyAlignment="1">
      <alignment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165" fontId="4" fillId="2" borderId="0" xfId="2" applyNumberFormat="1" applyFont="1" applyFill="1" applyAlignment="1">
      <alignment vertical="center"/>
    </xf>
    <xf numFmtId="9" fontId="4" fillId="2" borderId="0" xfId="1" applyFont="1" applyFill="1" applyAlignment="1">
      <alignment vertical="center"/>
    </xf>
    <xf numFmtId="165" fontId="5" fillId="3" borderId="0" xfId="2" applyNumberFormat="1" applyFont="1" applyFill="1" applyBorder="1" applyAlignment="1">
      <alignment vertical="center"/>
    </xf>
    <xf numFmtId="0" fontId="5" fillId="3" borderId="0" xfId="0" applyFont="1" applyFill="1" applyAlignment="1">
      <alignment horizontal="center" vertical="center" wrapText="1"/>
    </xf>
    <xf numFmtId="43" fontId="5" fillId="3" borderId="0" xfId="2" applyFont="1" applyFill="1" applyBorder="1" applyAlignment="1">
      <alignment horizontal="center" vertical="center"/>
    </xf>
    <xf numFmtId="0" fontId="5" fillId="3" borderId="0" xfId="0" applyFont="1" applyFill="1" applyAlignment="1">
      <alignment horizontal="center" vertical="center"/>
    </xf>
    <xf numFmtId="165" fontId="5" fillId="4" borderId="0" xfId="2" applyNumberFormat="1" applyFont="1" applyFill="1" applyBorder="1" applyAlignment="1">
      <alignment horizontal="center" vertical="center"/>
    </xf>
    <xf numFmtId="165" fontId="5" fillId="4" borderId="0" xfId="2" applyNumberFormat="1" applyFont="1" applyFill="1" applyBorder="1" applyAlignment="1">
      <alignment vertical="center"/>
    </xf>
    <xf numFmtId="43" fontId="5" fillId="4" borderId="0" xfId="2" applyFont="1" applyFill="1" applyAlignment="1">
      <alignment vertical="center"/>
    </xf>
    <xf numFmtId="43" fontId="8" fillId="4" borderId="0" xfId="2" applyFont="1" applyFill="1" applyAlignment="1">
      <alignment vertical="center"/>
    </xf>
    <xf numFmtId="165" fontId="10" fillId="2" borderId="0" xfId="2" applyNumberFormat="1" applyFont="1" applyFill="1" applyAlignment="1">
      <alignment vertical="center"/>
    </xf>
    <xf numFmtId="0" fontId="4" fillId="2" borderId="0" xfId="0" applyFont="1" applyFill="1" applyAlignment="1">
      <alignment horizontal="left" vertical="center"/>
    </xf>
    <xf numFmtId="0" fontId="13" fillId="2" borderId="0" xfId="0" applyFont="1" applyFill="1" applyAlignment="1">
      <alignment vertical="center"/>
    </xf>
    <xf numFmtId="43" fontId="5" fillId="2" borderId="0" xfId="1" applyNumberFormat="1" applyFont="1" applyFill="1" applyBorder="1" applyAlignment="1">
      <alignment vertical="center"/>
    </xf>
    <xf numFmtId="10" fontId="4" fillId="2" borderId="0" xfId="1" applyNumberFormat="1" applyFont="1" applyFill="1" applyAlignment="1">
      <alignment vertical="center"/>
    </xf>
    <xf numFmtId="166" fontId="4" fillId="2" borderId="0" xfId="1" applyNumberFormat="1" applyFont="1" applyFill="1" applyAlignment="1">
      <alignment vertical="center"/>
    </xf>
    <xf numFmtId="43" fontId="7" fillId="2" borderId="0" xfId="2" applyFont="1" applyFill="1" applyAlignment="1">
      <alignment vertical="center"/>
    </xf>
    <xf numFmtId="165" fontId="1" fillId="2" borderId="0" xfId="2" applyNumberFormat="1" applyFont="1" applyFill="1" applyBorder="1" applyAlignment="1">
      <alignment horizontal="left" vertical="center"/>
    </xf>
    <xf numFmtId="164" fontId="1" fillId="4" borderId="0" xfId="1" applyNumberFormat="1" applyFont="1" applyFill="1" applyAlignment="1">
      <alignment vertical="center"/>
    </xf>
    <xf numFmtId="164" fontId="1" fillId="2" borderId="0" xfId="1" applyNumberFormat="1" applyFont="1" applyFill="1" applyAlignment="1">
      <alignment vertical="center"/>
    </xf>
    <xf numFmtId="165" fontId="17" fillId="2" borderId="0" xfId="4" applyNumberFormat="1" applyFont="1" applyFill="1" applyBorder="1" applyAlignment="1">
      <alignment vertical="center"/>
    </xf>
    <xf numFmtId="165" fontId="1" fillId="2" borderId="0" xfId="1" applyNumberFormat="1" applyFont="1" applyFill="1" applyAlignment="1">
      <alignment vertical="center"/>
    </xf>
    <xf numFmtId="10" fontId="1" fillId="2" borderId="0" xfId="1" applyNumberFormat="1" applyFont="1" applyFill="1" applyAlignment="1">
      <alignment vertical="center"/>
    </xf>
    <xf numFmtId="165" fontId="5" fillId="3" borderId="0" xfId="1" applyNumberFormat="1" applyFont="1" applyFill="1" applyBorder="1" applyAlignment="1">
      <alignment vertical="center"/>
    </xf>
    <xf numFmtId="165" fontId="12" fillId="2" borderId="0" xfId="2" applyNumberFormat="1" applyFont="1" applyFill="1" applyAlignment="1">
      <alignment horizontal="left" vertical="center" wrapText="1"/>
    </xf>
    <xf numFmtId="165" fontId="29" fillId="2" borderId="0" xfId="2" applyNumberFormat="1" applyFont="1" applyFill="1" applyAlignment="1">
      <alignment vertical="center"/>
    </xf>
    <xf numFmtId="165" fontId="29" fillId="2" borderId="0" xfId="2" applyNumberFormat="1" applyFont="1" applyFill="1" applyAlignment="1">
      <alignment horizontal="left" vertical="center"/>
    </xf>
    <xf numFmtId="165" fontId="29" fillId="2" borderId="0" xfId="2" applyNumberFormat="1" applyFont="1" applyFill="1" applyBorder="1" applyAlignment="1">
      <alignment horizontal="left" vertical="center"/>
    </xf>
    <xf numFmtId="165" fontId="29" fillId="2" borderId="0" xfId="2" applyNumberFormat="1" applyFont="1" applyFill="1" applyBorder="1" applyAlignment="1">
      <alignment vertical="center"/>
    </xf>
    <xf numFmtId="165" fontId="0" fillId="2" borderId="0" xfId="2" applyNumberFormat="1" applyFont="1" applyFill="1" applyAlignment="1">
      <alignment horizontal="left" vertical="center"/>
    </xf>
    <xf numFmtId="165" fontId="0" fillId="2" borderId="0" xfId="2" applyNumberFormat="1" applyFont="1" applyFill="1" applyBorder="1" applyAlignment="1">
      <alignment horizontal="left" vertical="center"/>
    </xf>
    <xf numFmtId="165" fontId="0" fillId="2" borderId="0" xfId="2" applyNumberFormat="1" applyFont="1" applyFill="1" applyAlignment="1">
      <alignment vertical="center"/>
    </xf>
    <xf numFmtId="165" fontId="12" fillId="2" borderId="0" xfId="2" applyNumberFormat="1" applyFont="1" applyFill="1" applyBorder="1" applyAlignment="1">
      <alignment horizontal="left" vertical="center"/>
    </xf>
    <xf numFmtId="165" fontId="0" fillId="2" borderId="0" xfId="2" applyNumberFormat="1" applyFont="1" applyFill="1" applyAlignment="1">
      <alignment horizontal="left" vertical="center" wrapText="1"/>
    </xf>
    <xf numFmtId="165" fontId="0" fillId="2" borderId="0" xfId="2" applyNumberFormat="1" applyFont="1" applyFill="1" applyAlignment="1">
      <alignment vertical="center" wrapText="1"/>
    </xf>
    <xf numFmtId="165" fontId="28" fillId="2" borderId="0" xfId="2" applyNumberFormat="1" applyFont="1" applyFill="1" applyAlignment="1">
      <alignment vertical="center" wrapText="1"/>
    </xf>
    <xf numFmtId="165" fontId="1" fillId="2" borderId="0" xfId="2" applyNumberFormat="1" applyFont="1" applyFill="1" applyAlignment="1">
      <alignment horizontal="left" vertical="center"/>
    </xf>
    <xf numFmtId="165" fontId="1" fillId="2" borderId="0" xfId="2" applyNumberFormat="1" applyFont="1" applyFill="1" applyBorder="1" applyAlignment="1">
      <alignment horizontal="left" vertical="center" wrapText="1"/>
    </xf>
    <xf numFmtId="165" fontId="5" fillId="3" borderId="0" xfId="2" applyNumberFormat="1" applyFont="1" applyFill="1" applyBorder="1" applyAlignment="1">
      <alignment horizontal="center" vertical="center"/>
    </xf>
    <xf numFmtId="165" fontId="6" fillId="2" borderId="0" xfId="2" applyNumberFormat="1" applyFont="1" applyFill="1" applyBorder="1" applyAlignment="1">
      <alignment horizontal="left" vertical="center" wrapText="1"/>
    </xf>
    <xf numFmtId="44" fontId="1" fillId="2" borderId="0" xfId="3" applyFont="1" applyFill="1" applyBorder="1" applyAlignment="1">
      <alignment vertical="center"/>
    </xf>
    <xf numFmtId="165" fontId="6" fillId="2" borderId="0" xfId="2" applyNumberFormat="1" applyFont="1" applyFill="1" applyBorder="1" applyAlignment="1">
      <alignment vertical="center"/>
    </xf>
    <xf numFmtId="165" fontId="1" fillId="2" borderId="0" xfId="2" applyNumberFormat="1" applyFont="1" applyFill="1" applyAlignment="1">
      <alignment horizontal="left" vertical="center" wrapText="1"/>
    </xf>
    <xf numFmtId="165" fontId="1" fillId="2" borderId="0" xfId="2" applyNumberFormat="1" applyFont="1" applyFill="1" applyAlignment="1">
      <alignment horizontal="right" vertical="center" wrapText="1"/>
    </xf>
    <xf numFmtId="165" fontId="1" fillId="2" borderId="0" xfId="2" applyNumberFormat="1" applyFont="1" applyFill="1" applyAlignment="1">
      <alignment vertical="center" wrapText="1"/>
    </xf>
    <xf numFmtId="165" fontId="7" fillId="2" borderId="0" xfId="2" applyNumberFormat="1" applyFont="1" applyFill="1" applyAlignment="1">
      <alignment vertical="center"/>
    </xf>
    <xf numFmtId="44" fontId="1" fillId="6" borderId="0" xfId="3" applyFont="1" applyFill="1" applyBorder="1" applyAlignment="1">
      <alignment vertical="center"/>
    </xf>
    <xf numFmtId="165" fontId="5" fillId="3" borderId="0" xfId="2" applyNumberFormat="1" applyFont="1" applyFill="1" applyBorder="1" applyAlignment="1">
      <alignment vertical="center" wrapText="1"/>
    </xf>
    <xf numFmtId="165" fontId="6" fillId="2" borderId="0" xfId="2" applyNumberFormat="1" applyFont="1" applyFill="1" applyAlignment="1">
      <alignment horizontal="left" vertical="center"/>
    </xf>
    <xf numFmtId="165" fontId="5" fillId="3" borderId="0" xfId="2" applyNumberFormat="1" applyFont="1" applyFill="1" applyBorder="1" applyAlignment="1">
      <alignment horizontal="left" vertical="center" wrapText="1"/>
    </xf>
    <xf numFmtId="0" fontId="5" fillId="3" borderId="0" xfId="0" applyFont="1" applyFill="1" applyAlignment="1">
      <alignment horizontal="center" wrapText="1"/>
    </xf>
    <xf numFmtId="43" fontId="5" fillId="3" borderId="0" xfId="2" applyFont="1" applyFill="1" applyBorder="1" applyAlignment="1">
      <alignment horizontal="center"/>
    </xf>
    <xf numFmtId="0" fontId="5" fillId="3" borderId="0" xfId="0" applyFont="1" applyFill="1" applyAlignment="1">
      <alignment horizontal="center"/>
    </xf>
    <xf numFmtId="0" fontId="5" fillId="2" borderId="0" xfId="0" applyFont="1" applyFill="1" applyAlignment="1">
      <alignment horizontal="center"/>
    </xf>
    <xf numFmtId="0" fontId="6" fillId="2" borderId="0" xfId="0" applyFont="1" applyFill="1"/>
    <xf numFmtId="0" fontId="5" fillId="3" borderId="0" xfId="0" applyFont="1" applyFill="1" applyAlignment="1">
      <alignment horizontal="left"/>
    </xf>
    <xf numFmtId="43" fontId="5" fillId="3" borderId="0" xfId="2" applyFont="1" applyFill="1"/>
    <xf numFmtId="43" fontId="5" fillId="6" borderId="0" xfId="2" applyFont="1" applyFill="1"/>
    <xf numFmtId="43" fontId="1" fillId="6" borderId="0" xfId="2" applyFont="1" applyFill="1"/>
    <xf numFmtId="0" fontId="31" fillId="2" borderId="0" xfId="0" applyFont="1" applyFill="1"/>
    <xf numFmtId="165" fontId="12" fillId="2" borderId="0" xfId="2" applyNumberFormat="1" applyFont="1" applyFill="1" applyAlignment="1">
      <alignment horizontal="left" vertical="center"/>
    </xf>
    <xf numFmtId="165" fontId="31" fillId="2" borderId="0" xfId="2" applyNumberFormat="1" applyFont="1" applyFill="1" applyAlignment="1">
      <alignment vertical="center"/>
    </xf>
    <xf numFmtId="43" fontId="31" fillId="2" borderId="0" xfId="2" applyFont="1" applyFill="1" applyAlignment="1">
      <alignment vertical="center"/>
    </xf>
    <xf numFmtId="0" fontId="31"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vertical="center" wrapText="1"/>
    </xf>
    <xf numFmtId="43" fontId="1" fillId="4" borderId="0" xfId="2" applyFont="1" applyFill="1" applyAlignment="1">
      <alignment vertical="center"/>
    </xf>
    <xf numFmtId="43" fontId="7" fillId="4" borderId="0" xfId="2" applyFont="1" applyFill="1" applyAlignment="1">
      <alignment vertical="center"/>
    </xf>
    <xf numFmtId="43" fontId="8" fillId="2" borderId="0" xfId="2" applyFont="1" applyFill="1" applyAlignment="1">
      <alignment vertical="center"/>
    </xf>
    <xf numFmtId="165" fontId="5" fillId="3" borderId="0" xfId="2" applyNumberFormat="1" applyFont="1" applyFill="1" applyAlignment="1">
      <alignment vertical="center"/>
    </xf>
    <xf numFmtId="43" fontId="1" fillId="3" borderId="0" xfId="2" applyFont="1" applyFill="1" applyAlignment="1">
      <alignment vertical="center"/>
    </xf>
    <xf numFmtId="43" fontId="5" fillId="3" borderId="0" xfId="2" applyFont="1" applyFill="1" applyAlignment="1">
      <alignment vertical="center"/>
    </xf>
    <xf numFmtId="0" fontId="6" fillId="2" borderId="0" xfId="0" applyFont="1" applyFill="1" applyAlignment="1">
      <alignment horizontal="left" vertical="center"/>
    </xf>
    <xf numFmtId="4" fontId="1" fillId="2" borderId="9"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9" fontId="1" fillId="2" borderId="11" xfId="1" applyFont="1" applyFill="1" applyBorder="1" applyAlignment="1">
      <alignment horizontal="center" vertical="center"/>
    </xf>
    <xf numFmtId="43" fontId="1" fillId="2" borderId="12" xfId="2" applyFont="1" applyFill="1" applyBorder="1" applyAlignment="1">
      <alignment horizontal="center" vertical="center"/>
    </xf>
    <xf numFmtId="43" fontId="5" fillId="2" borderId="12" xfId="2" applyFont="1" applyFill="1" applyBorder="1" applyAlignment="1">
      <alignment horizontal="center" vertical="center"/>
    </xf>
    <xf numFmtId="2" fontId="1" fillId="2" borderId="12" xfId="0" applyNumberFormat="1" applyFont="1" applyFill="1" applyBorder="1" applyAlignment="1">
      <alignment horizontal="center" vertical="center"/>
    </xf>
    <xf numFmtId="43" fontId="7" fillId="2" borderId="9" xfId="2" applyFont="1" applyFill="1" applyBorder="1" applyAlignment="1">
      <alignment horizontal="center" vertical="center"/>
    </xf>
    <xf numFmtId="9" fontId="7" fillId="2" borderId="11" xfId="1" applyFont="1" applyFill="1" applyBorder="1" applyAlignment="1">
      <alignment horizontal="center" vertical="center"/>
    </xf>
    <xf numFmtId="43" fontId="7" fillId="2" borderId="12" xfId="2" applyFont="1" applyFill="1" applyBorder="1" applyAlignment="1">
      <alignment horizontal="center" vertical="center"/>
    </xf>
    <xf numFmtId="0" fontId="5" fillId="2" borderId="0" xfId="0" applyFont="1" applyFill="1" applyAlignment="1">
      <alignment horizontal="right" vertical="center"/>
    </xf>
    <xf numFmtId="43" fontId="5" fillId="2" borderId="9" xfId="2" applyFont="1" applyFill="1" applyBorder="1" applyAlignment="1">
      <alignment horizontal="center" vertical="center"/>
    </xf>
    <xf numFmtId="9" fontId="5" fillId="2" borderId="11" xfId="0" applyNumberFormat="1" applyFont="1" applyFill="1" applyBorder="1" applyAlignment="1">
      <alignment horizontal="center" vertical="center"/>
    </xf>
    <xf numFmtId="2" fontId="1" fillId="2" borderId="9" xfId="2" applyNumberFormat="1" applyFont="1" applyFill="1" applyBorder="1" applyAlignment="1">
      <alignment horizontal="center" vertical="center"/>
    </xf>
    <xf numFmtId="2" fontId="9" fillId="2" borderId="9" xfId="2" applyNumberFormat="1" applyFont="1" applyFill="1" applyBorder="1" applyAlignment="1">
      <alignment horizontal="center" vertical="center"/>
    </xf>
    <xf numFmtId="9" fontId="9" fillId="2" borderId="11" xfId="1" applyFont="1" applyFill="1" applyBorder="1" applyAlignment="1">
      <alignment horizontal="center" vertical="center"/>
    </xf>
    <xf numFmtId="2" fontId="9" fillId="2" borderId="12" xfId="0" applyNumberFormat="1" applyFont="1" applyFill="1" applyBorder="1" applyAlignment="1">
      <alignment horizontal="center" vertical="center"/>
    </xf>
    <xf numFmtId="43" fontId="9" fillId="2" borderId="12" xfId="2" applyFont="1" applyFill="1" applyBorder="1" applyAlignment="1">
      <alignment horizontal="center" vertical="center"/>
    </xf>
    <xf numFmtId="2" fontId="5" fillId="2" borderId="9" xfId="3" applyNumberFormat="1" applyFont="1" applyFill="1" applyBorder="1" applyAlignment="1">
      <alignment horizontal="center" vertical="center"/>
    </xf>
    <xf numFmtId="2" fontId="5" fillId="2" borderId="12" xfId="3" applyNumberFormat="1" applyFont="1" applyFill="1" applyBorder="1" applyAlignment="1">
      <alignment horizontal="center" vertical="center"/>
    </xf>
    <xf numFmtId="2" fontId="1" fillId="2" borderId="9" xfId="3" applyNumberFormat="1" applyFont="1" applyFill="1" applyBorder="1" applyAlignment="1">
      <alignment horizontal="center" vertical="center"/>
    </xf>
    <xf numFmtId="9" fontId="1" fillId="2" borderId="11" xfId="0" applyNumberFormat="1" applyFont="1" applyFill="1" applyBorder="1" applyAlignment="1">
      <alignment horizontal="center" vertical="center"/>
    </xf>
    <xf numFmtId="0" fontId="17" fillId="2" borderId="0" xfId="4" applyFont="1" applyFill="1"/>
    <xf numFmtId="0" fontId="28" fillId="2" borderId="0" xfId="0" applyFont="1" applyFill="1"/>
    <xf numFmtId="0" fontId="31" fillId="2" borderId="0" xfId="0" applyFont="1" applyFill="1" applyAlignment="1">
      <alignment horizontal="right"/>
    </xf>
    <xf numFmtId="165" fontId="31" fillId="2" borderId="0" xfId="2" applyNumberFormat="1" applyFont="1" applyFill="1" applyBorder="1"/>
    <xf numFmtId="0" fontId="30" fillId="2" borderId="0" xfId="0" applyFont="1" applyFill="1" applyAlignment="1">
      <alignment wrapText="1"/>
    </xf>
    <xf numFmtId="168" fontId="1" fillId="3" borderId="0" xfId="2" applyNumberFormat="1" applyFont="1" applyFill="1" applyBorder="1" applyAlignment="1">
      <alignment vertical="center" wrapText="1"/>
    </xf>
    <xf numFmtId="164" fontId="1" fillId="2" borderId="0" xfId="1" applyNumberFormat="1" applyFont="1" applyFill="1" applyBorder="1" applyAlignment="1">
      <alignment vertical="center" wrapText="1"/>
    </xf>
    <xf numFmtId="168" fontId="1" fillId="2" borderId="0" xfId="3" applyNumberFormat="1" applyFont="1" applyFill="1" applyBorder="1" applyAlignment="1">
      <alignment vertical="center" wrapText="1"/>
    </xf>
    <xf numFmtId="165" fontId="1" fillId="3" borderId="0" xfId="2" applyNumberFormat="1" applyFont="1" applyFill="1" applyBorder="1" applyAlignment="1">
      <alignment vertical="center" wrapText="1"/>
    </xf>
    <xf numFmtId="168" fontId="24" fillId="2" borderId="0" xfId="3" applyNumberFormat="1" applyFont="1" applyFill="1" applyBorder="1" applyAlignment="1">
      <alignment vertical="center" wrapText="1"/>
    </xf>
    <xf numFmtId="165" fontId="35" fillId="2" borderId="0" xfId="2" applyNumberFormat="1" applyFont="1" applyFill="1" applyBorder="1" applyAlignment="1">
      <alignment vertical="center"/>
    </xf>
    <xf numFmtId="165" fontId="19" fillId="2" borderId="0" xfId="2" quotePrefix="1" applyNumberFormat="1" applyFont="1" applyFill="1" applyBorder="1" applyAlignment="1">
      <alignment vertical="center"/>
    </xf>
    <xf numFmtId="168" fontId="1" fillId="3" borderId="0" xfId="3" applyNumberFormat="1" applyFont="1" applyFill="1" applyBorder="1" applyAlignment="1">
      <alignment vertical="center" wrapText="1"/>
    </xf>
    <xf numFmtId="165" fontId="1" fillId="2" borderId="0" xfId="2" applyNumberFormat="1" applyFont="1" applyFill="1" applyBorder="1" applyAlignment="1">
      <alignment vertical="center" wrapText="1"/>
    </xf>
    <xf numFmtId="168" fontId="10" fillId="2" borderId="0" xfId="3" applyNumberFormat="1" applyFont="1" applyFill="1" applyBorder="1" applyAlignment="1">
      <alignment vertical="center" wrapText="1"/>
    </xf>
    <xf numFmtId="9" fontId="1" fillId="2" borderId="0" xfId="1" applyFont="1" applyFill="1" applyBorder="1" applyAlignment="1">
      <alignment vertical="center" wrapText="1"/>
    </xf>
    <xf numFmtId="168" fontId="22" fillId="7" borderId="0" xfId="0" applyNumberFormat="1" applyFont="1" applyFill="1" applyAlignment="1">
      <alignment vertical="center" wrapText="1"/>
    </xf>
    <xf numFmtId="165" fontId="35" fillId="0" borderId="0" xfId="2" applyNumberFormat="1" applyFont="1" applyFill="1" applyBorder="1" applyAlignment="1">
      <alignment vertical="center"/>
    </xf>
    <xf numFmtId="0" fontId="24" fillId="2" borderId="0" xfId="0" applyFont="1" applyFill="1"/>
    <xf numFmtId="167" fontId="18" fillId="2" borderId="0" xfId="2" applyNumberFormat="1" applyFont="1" applyFill="1" applyBorder="1" applyAlignment="1">
      <alignment vertical="center"/>
    </xf>
    <xf numFmtId="0" fontId="24" fillId="2" borderId="2" xfId="0" applyFont="1" applyFill="1" applyBorder="1"/>
    <xf numFmtId="2" fontId="1" fillId="0" borderId="9" xfId="2" applyNumberFormat="1"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65" fontId="30" fillId="2" borderId="0" xfId="2" applyNumberFormat="1" applyFont="1" applyFill="1" applyAlignment="1">
      <alignment horizontal="left" vertical="center" wrapText="1"/>
    </xf>
    <xf numFmtId="165" fontId="12" fillId="2" borderId="0" xfId="2" applyNumberFormat="1" applyFont="1" applyFill="1" applyAlignment="1">
      <alignment horizontal="left" vertical="center" wrapText="1"/>
    </xf>
    <xf numFmtId="165" fontId="28" fillId="2" borderId="0" xfId="2" applyNumberFormat="1" applyFont="1" applyFill="1" applyAlignment="1">
      <alignment horizontal="left" wrapText="1"/>
    </xf>
    <xf numFmtId="165" fontId="28" fillId="2" borderId="0" xfId="2" applyNumberFormat="1" applyFont="1" applyFill="1" applyAlignment="1">
      <alignment horizontal="left" vertical="center" wrapText="1"/>
    </xf>
  </cellXfs>
  <cellStyles count="5">
    <cellStyle name="Comma" xfId="2" builtinId="3"/>
    <cellStyle name="Currency" xfId="3" builtinId="4"/>
    <cellStyle name="Hyperlink" xfId="4" builtinId="8"/>
    <cellStyle name="Normal" xfId="0" builtinId="0"/>
    <cellStyle name="Percent" xfId="1" builtinId="5"/>
  </cellStyles>
  <dxfs count="0"/>
  <tableStyles count="0" defaultTableStyle="TableStyleMedium2" defaultPivotStyle="PivotStyleLight16"/>
  <colors>
    <mruColors>
      <color rgb="FFF8F8F8"/>
      <color rgb="FFFBD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9</xdr:col>
      <xdr:colOff>98774</xdr:colOff>
      <xdr:row>1</xdr:row>
      <xdr:rowOff>95250</xdr:rowOff>
    </xdr:from>
    <xdr:to>
      <xdr:col>21</xdr:col>
      <xdr:colOff>59618</xdr:colOff>
      <xdr:row>10</xdr:row>
      <xdr:rowOff>7409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149663" y="296333"/>
          <a:ext cx="6490761" cy="1280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accent1">
                  <a:lumMod val="75000"/>
                </a:schemeClr>
              </a:solidFill>
            </a:rPr>
            <a:t>i.</a:t>
          </a:r>
          <a:r>
            <a:rPr lang="en-US" sz="1000" baseline="0">
              <a:solidFill>
                <a:schemeClr val="accent1">
                  <a:lumMod val="75000"/>
                </a:schemeClr>
              </a:solidFill>
            </a:rPr>
            <a:t> This template helps fulfill clauses 14 &amp; 15.</a:t>
          </a:r>
        </a:p>
        <a:p>
          <a:r>
            <a:rPr lang="en-US" sz="1000" baseline="0">
              <a:solidFill>
                <a:schemeClr val="accent1">
                  <a:lumMod val="75000"/>
                </a:schemeClr>
              </a:solidFill>
            </a:rPr>
            <a:t>ii. Please complete Tabs A-H in coordination with APB.</a:t>
          </a:r>
        </a:p>
        <a:p>
          <a:r>
            <a:rPr lang="en-US" sz="1000" baseline="0">
              <a:solidFill>
                <a:schemeClr val="accent1">
                  <a:lumMod val="75000"/>
                </a:schemeClr>
              </a:solidFill>
            </a:rPr>
            <a:t>iii. Once complete please submit to CPB.  They will have feedback and let you know if any updates are needed.  </a:t>
          </a:r>
        </a:p>
        <a:p>
          <a:r>
            <a:rPr lang="en-US" sz="1000" baseline="0">
              <a:solidFill>
                <a:schemeClr val="accent1">
                  <a:lumMod val="75000"/>
                </a:schemeClr>
              </a:solidFill>
            </a:rPr>
            <a:t>iv. APB will review the 5-year projection again and follow up with any remaining questions.  APB will write a resource analysis letter which will need to be submitted with the program proposal.  APB's letter will include a statement on the agreement between the Dept and the Dean on how much net revenue the Dean will retain.  </a:t>
          </a:r>
          <a:endParaRPr lang="en-US" sz="1000">
            <a:solidFill>
              <a:schemeClr val="accent1">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177800</xdr:colOff>
      <xdr:row>1</xdr:row>
      <xdr:rowOff>28574</xdr:rowOff>
    </xdr:from>
    <xdr:to>
      <xdr:col>7</xdr:col>
      <xdr:colOff>57150</xdr:colOff>
      <xdr:row>11</xdr:row>
      <xdr:rowOff>52918</xdr:rowOff>
    </xdr:to>
    <xdr:sp macro="" textlink="">
      <xdr:nvSpPr>
        <xdr:cNvPr id="2" name="TextBox 1">
          <a:extLst>
            <a:ext uri="{FF2B5EF4-FFF2-40B4-BE49-F238E27FC236}">
              <a16:creationId xmlns:a16="http://schemas.microsoft.com/office/drawing/2014/main" id="{35E36C1E-3C7D-4958-9567-D8AF15803BAF}"/>
            </a:ext>
          </a:extLst>
        </xdr:cNvPr>
        <xdr:cNvSpPr txBox="1"/>
      </xdr:nvSpPr>
      <xdr:spPr>
        <a:xfrm>
          <a:off x="177800" y="377824"/>
          <a:ext cx="7795683" cy="1675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mn-lt"/>
            </a:rPr>
            <a:t>Each year</a:t>
          </a:r>
          <a:r>
            <a:rPr lang="en-US" sz="1000">
              <a:latin typeface="+mn-lt"/>
            </a:rPr>
            <a:t>, all SSDP programs need to submit their SSDP fees to OP along with their annual budgets (through APB).  This is the only way  to have approved fees that can be assessed to students, and this is separate from the Senate process of approving SSDP programs.  In the OP SSDP template, they assess a 26% overhead rate to the program budget to test if the program can pay both direct and indirect costs. While UCLA does not</a:t>
          </a:r>
          <a:r>
            <a:rPr lang="en-US" sz="1000" baseline="0">
              <a:latin typeface="+mn-lt"/>
            </a:rPr>
            <a:t> assess this overhead rate, OP requires that e</a:t>
          </a:r>
          <a:r>
            <a:rPr lang="en-US" sz="1000">
              <a:latin typeface="+mn-lt"/>
            </a:rPr>
            <a:t>xisting programs are able to show that they would be able to break even if they had to pay the 26% overhead assessment on top  of their other costs.  </a:t>
          </a:r>
          <a:r>
            <a:rPr lang="en-US" sz="1000" b="1">
              <a:latin typeface="+mn-lt"/>
            </a:rPr>
            <a:t>New programs have to break even within 3 years of the start of the program.</a:t>
          </a:r>
        </a:p>
        <a:p>
          <a:endParaRPr lang="en-US" sz="1000" b="1">
            <a:latin typeface="+mn-lt"/>
          </a:endParaRPr>
        </a:p>
        <a:p>
          <a:r>
            <a:rPr lang="en-US" sz="1000" b="0">
              <a:latin typeface="+mn-lt"/>
            </a:rPr>
            <a:t>Timeline:  The OP SSDP fee approval process occurs every Dec - Feb.  Separate from the program approval process, you need to submit a separate template to OP in order for them to approve your SSDP fee.  Even if your program is not yet approved, you can submit a fee proposal to OP and they can approve your fee contingent on Senate approval of the program.  This is the only way you are allowed to assess students.  Please contact APB to learn more about the process and to also receive the template.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76201</xdr:rowOff>
    </xdr:from>
    <xdr:to>
      <xdr:col>9</xdr:col>
      <xdr:colOff>0</xdr:colOff>
      <xdr:row>17</xdr:row>
      <xdr:rowOff>57151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250" y="276226"/>
          <a:ext cx="7058025" cy="2571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The assessment of Campus-Based and Student Services Fees for Self-Supporting Degree Programs is dependent on the classification of the SSDP program. Below you will find the various classifications of SSDP Programs and how Campus-Based Fees and Student Services Fees should be assessed.</a:t>
          </a: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Classification of types of Programs</a:t>
          </a:r>
          <a:r>
            <a:rPr lang="en-US" sz="1000" b="1" baseline="30000">
              <a:solidFill>
                <a:schemeClr val="dk1"/>
              </a:solidFill>
              <a:effectLst/>
              <a:latin typeface="+mn-lt"/>
              <a:ea typeface="+mn-ea"/>
              <a:cs typeface="+mn-cs"/>
            </a:rPr>
            <a:t>1</a:t>
          </a:r>
          <a:r>
            <a:rPr lang="en-US" sz="1000" b="1">
              <a:solidFill>
                <a:schemeClr val="dk1"/>
              </a:solidFill>
              <a:effectLst/>
              <a:latin typeface="+mn-lt"/>
              <a:ea typeface="+mn-ea"/>
              <a:cs typeface="+mn-cs"/>
            </a:rPr>
            <a:t>:</a:t>
          </a:r>
          <a:endParaRPr lang="en-US" sz="1000">
            <a:solidFill>
              <a:schemeClr val="dk1"/>
            </a:solidFill>
            <a:effectLst/>
            <a:latin typeface="+mn-lt"/>
            <a:ea typeface="+mn-ea"/>
            <a:cs typeface="+mn-cs"/>
          </a:endParaRPr>
        </a:p>
        <a:p>
          <a:pPr lvl="0"/>
          <a:r>
            <a:rPr lang="en-US" sz="1000" b="0">
              <a:solidFill>
                <a:schemeClr val="dk1"/>
              </a:solidFill>
              <a:effectLst/>
              <a:latin typeface="+mn-lt"/>
              <a:ea typeface="+mn-ea"/>
              <a:cs typeface="+mn-cs"/>
            </a:rPr>
            <a:t>a)</a:t>
          </a:r>
          <a:r>
            <a:rPr lang="en-US" sz="1000" b="1">
              <a:solidFill>
                <a:schemeClr val="dk1"/>
              </a:solidFill>
              <a:effectLst/>
              <a:latin typeface="+mn-lt"/>
              <a:ea typeface="+mn-ea"/>
              <a:cs typeface="+mn-cs"/>
            </a:rPr>
            <a:t> In-person programs</a:t>
          </a:r>
          <a:r>
            <a:rPr lang="en-US" sz="1000">
              <a:solidFill>
                <a:schemeClr val="dk1"/>
              </a:solidFill>
              <a:effectLst/>
              <a:latin typeface="+mn-lt"/>
              <a:ea typeface="+mn-ea"/>
              <a:cs typeface="+mn-cs"/>
            </a:rPr>
            <a:t>, if 75% or more of courses are fully in-person. </a:t>
          </a:r>
        </a:p>
        <a:p>
          <a:pPr lvl="0"/>
          <a:r>
            <a:rPr lang="en-US" sz="1000" b="0">
              <a:solidFill>
                <a:schemeClr val="dk1"/>
              </a:solidFill>
              <a:effectLst/>
              <a:latin typeface="+mn-lt"/>
              <a:ea typeface="+mn-ea"/>
              <a:cs typeface="+mn-cs"/>
            </a:rPr>
            <a:t>b)</a:t>
          </a:r>
          <a:r>
            <a:rPr lang="en-US" sz="1000" b="1">
              <a:solidFill>
                <a:schemeClr val="dk1"/>
              </a:solidFill>
              <a:effectLst/>
              <a:latin typeface="+mn-lt"/>
              <a:ea typeface="+mn-ea"/>
              <a:cs typeface="+mn-cs"/>
            </a:rPr>
            <a:t> Online programs</a:t>
          </a:r>
          <a:r>
            <a:rPr lang="en-US" sz="1000">
              <a:solidFill>
                <a:schemeClr val="dk1"/>
              </a:solidFill>
              <a:effectLst/>
              <a:latin typeface="+mn-lt"/>
              <a:ea typeface="+mn-ea"/>
              <a:cs typeface="+mn-cs"/>
            </a:rPr>
            <a:t>, if 75% or more of courses are fully online. </a:t>
          </a:r>
        </a:p>
        <a:p>
          <a:pPr lvl="0"/>
          <a:r>
            <a:rPr lang="en-US" sz="1000" b="0">
              <a:solidFill>
                <a:schemeClr val="dk1"/>
              </a:solidFill>
              <a:effectLst/>
              <a:latin typeface="+mn-lt"/>
              <a:ea typeface="+mn-ea"/>
              <a:cs typeface="+mn-cs"/>
            </a:rPr>
            <a:t>c)</a:t>
          </a:r>
          <a:r>
            <a:rPr lang="en-US" sz="1000" b="1">
              <a:solidFill>
                <a:schemeClr val="dk1"/>
              </a:solidFill>
              <a:effectLst/>
              <a:latin typeface="+mn-lt"/>
              <a:ea typeface="+mn-ea"/>
              <a:cs typeface="+mn-cs"/>
            </a:rPr>
            <a:t> Remote programs</a:t>
          </a:r>
          <a:r>
            <a:rPr lang="en-US" sz="1000">
              <a:solidFill>
                <a:schemeClr val="dk1"/>
              </a:solidFill>
              <a:effectLst/>
              <a:latin typeface="+mn-lt"/>
              <a:ea typeface="+mn-ea"/>
              <a:cs typeface="+mn-cs"/>
            </a:rPr>
            <a:t>, if 75% or more of courses are fully remote. </a:t>
          </a:r>
        </a:p>
        <a:p>
          <a:pPr lvl="0"/>
          <a:r>
            <a:rPr lang="en-US" sz="1000" b="0">
              <a:solidFill>
                <a:schemeClr val="dk1"/>
              </a:solidFill>
              <a:effectLst/>
              <a:latin typeface="+mn-lt"/>
              <a:ea typeface="+mn-ea"/>
              <a:cs typeface="+mn-cs"/>
            </a:rPr>
            <a:t>d)</a:t>
          </a:r>
          <a:r>
            <a:rPr lang="en-US" sz="1000" b="1">
              <a:solidFill>
                <a:schemeClr val="dk1"/>
              </a:solidFill>
              <a:effectLst/>
              <a:latin typeface="+mn-lt"/>
              <a:ea typeface="+mn-ea"/>
              <a:cs typeface="+mn-cs"/>
            </a:rPr>
            <a:t> Hybrid</a:t>
          </a:r>
          <a:r>
            <a:rPr lang="en-US" sz="1000">
              <a:solidFill>
                <a:schemeClr val="dk1"/>
              </a:solidFill>
              <a:effectLst/>
              <a:latin typeface="+mn-lt"/>
              <a:ea typeface="+mn-ea"/>
              <a:cs typeface="+mn-cs"/>
            </a:rPr>
            <a:t>, if no type of course (in-person, online, remote) constitutes 75% or more of the total number of courses that may be taken to complete the program.</a:t>
          </a: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Assessment of Campus-Based Fees and Student Services Fees:</a:t>
          </a:r>
          <a:endParaRPr lang="en-US" sz="1000">
            <a:solidFill>
              <a:schemeClr val="dk1"/>
            </a:solidFill>
            <a:effectLst/>
            <a:latin typeface="+mn-lt"/>
            <a:ea typeface="+mn-ea"/>
            <a:cs typeface="+mn-cs"/>
          </a:endParaRPr>
        </a:p>
        <a:p>
          <a:pPr lvl="0"/>
          <a:r>
            <a:rPr lang="en-US" sz="1000" b="0">
              <a:solidFill>
                <a:schemeClr val="dk1"/>
              </a:solidFill>
              <a:effectLst/>
              <a:latin typeface="+mn-lt"/>
              <a:ea typeface="+mn-ea"/>
              <a:cs typeface="+mn-cs"/>
            </a:rPr>
            <a:t>a)</a:t>
          </a:r>
          <a:r>
            <a:rPr lang="en-US" sz="1000" b="1">
              <a:solidFill>
                <a:schemeClr val="dk1"/>
              </a:solidFill>
              <a:effectLst/>
              <a:latin typeface="+mn-lt"/>
              <a:ea typeface="+mn-ea"/>
              <a:cs typeface="+mn-cs"/>
            </a:rPr>
            <a:t> In-Person SSDP Programs</a:t>
          </a:r>
          <a:r>
            <a:rPr lang="en-US" sz="1000">
              <a:solidFill>
                <a:schemeClr val="dk1"/>
              </a:solidFill>
              <a:effectLst/>
              <a:latin typeface="+mn-lt"/>
              <a:ea typeface="+mn-ea"/>
              <a:cs typeface="+mn-cs"/>
            </a:rPr>
            <a:t> assess 100% of the Campus-Based and Student Services Fees.</a:t>
          </a:r>
        </a:p>
        <a:p>
          <a:pPr marL="0" marR="0" lvl="0" indent="0" defTabSz="914400" eaLnBrk="1" fontAlgn="auto" latinLnBrk="0" hangingPunct="1">
            <a:lnSpc>
              <a:spcPct val="100000"/>
            </a:lnSpc>
            <a:spcBef>
              <a:spcPts val="0"/>
            </a:spcBef>
            <a:spcAft>
              <a:spcPts val="0"/>
            </a:spcAft>
            <a:buClrTx/>
            <a:buSzTx/>
            <a:buFontTx/>
            <a:buNone/>
            <a:tabLst/>
            <a:defRPr/>
          </a:pPr>
          <a:r>
            <a:rPr lang="en-US" sz="1000" b="0">
              <a:solidFill>
                <a:schemeClr val="dk1"/>
              </a:solidFill>
              <a:effectLst/>
              <a:latin typeface="+mn-lt"/>
              <a:ea typeface="+mn-ea"/>
              <a:cs typeface="+mn-cs"/>
            </a:rPr>
            <a:t>b)</a:t>
          </a:r>
          <a:r>
            <a:rPr lang="en-US" sz="1000" b="1">
              <a:solidFill>
                <a:schemeClr val="dk1"/>
              </a:solidFill>
              <a:effectLst/>
              <a:latin typeface="+mn-lt"/>
              <a:ea typeface="+mn-ea"/>
              <a:cs typeface="+mn-cs"/>
            </a:rPr>
            <a:t> Hybrid SSDP Programs</a:t>
          </a:r>
          <a:r>
            <a:rPr lang="en-US" sz="1000">
              <a:solidFill>
                <a:schemeClr val="dk1"/>
              </a:solidFill>
              <a:effectLst/>
              <a:latin typeface="+mn-lt"/>
              <a:ea typeface="+mn-ea"/>
              <a:cs typeface="+mn-cs"/>
            </a:rPr>
            <a:t> assess 50% of the Campus-Based and Student Services Fees.</a:t>
          </a:r>
          <a:endParaRPr lang="en-US" sz="1000">
            <a:effectLst/>
            <a:latin typeface="+mn-lt"/>
          </a:endParaRPr>
        </a:p>
        <a:p>
          <a:pPr lvl="0"/>
          <a:r>
            <a:rPr lang="en-US" sz="1000" b="0">
              <a:solidFill>
                <a:schemeClr val="dk1"/>
              </a:solidFill>
              <a:effectLst/>
              <a:latin typeface="+mn-lt"/>
              <a:ea typeface="+mn-ea"/>
              <a:cs typeface="+mn-cs"/>
            </a:rPr>
            <a:t>c)</a:t>
          </a:r>
          <a:r>
            <a:rPr lang="en-US" sz="1000" b="1" baseline="0">
              <a:solidFill>
                <a:schemeClr val="dk1"/>
              </a:solidFill>
              <a:effectLst/>
              <a:latin typeface="+mn-lt"/>
              <a:ea typeface="+mn-ea"/>
              <a:cs typeface="+mn-cs"/>
            </a:rPr>
            <a:t> </a:t>
          </a:r>
          <a:r>
            <a:rPr lang="en-US" sz="1000" b="1">
              <a:solidFill>
                <a:schemeClr val="dk1"/>
              </a:solidFill>
              <a:effectLst/>
              <a:latin typeface="+mn-lt"/>
              <a:ea typeface="+mn-ea"/>
              <a:cs typeface="+mn-cs"/>
            </a:rPr>
            <a:t>Online SSDP Programs </a:t>
          </a:r>
          <a:r>
            <a:rPr lang="en-US" sz="1000">
              <a:solidFill>
                <a:schemeClr val="dk1"/>
              </a:solidFill>
              <a:effectLst/>
              <a:latin typeface="+mn-lt"/>
              <a:ea typeface="+mn-ea"/>
              <a:cs typeface="+mn-cs"/>
            </a:rPr>
            <a:t>do not assess any Campus-Based and Student Services Fees.</a:t>
          </a:r>
        </a:p>
        <a:p>
          <a:pPr lvl="0"/>
          <a:r>
            <a:rPr lang="en-US" sz="1000" b="0">
              <a:solidFill>
                <a:schemeClr val="dk1"/>
              </a:solidFill>
              <a:effectLst/>
              <a:latin typeface="+mn-lt"/>
              <a:ea typeface="+mn-ea"/>
              <a:cs typeface="+mn-cs"/>
            </a:rPr>
            <a:t>d)</a:t>
          </a:r>
          <a:r>
            <a:rPr lang="en-US" sz="1000" b="1" baseline="0">
              <a:solidFill>
                <a:schemeClr val="dk1"/>
              </a:solidFill>
              <a:effectLst/>
              <a:latin typeface="+mn-lt"/>
              <a:ea typeface="+mn-ea"/>
              <a:cs typeface="+mn-cs"/>
            </a:rPr>
            <a:t> </a:t>
          </a:r>
          <a:r>
            <a:rPr lang="en-US" sz="1000" b="1">
              <a:solidFill>
                <a:schemeClr val="dk1"/>
              </a:solidFill>
              <a:effectLst/>
              <a:latin typeface="+mn-lt"/>
              <a:ea typeface="+mn-ea"/>
              <a:cs typeface="+mn-cs"/>
            </a:rPr>
            <a:t>Remote SSDP Programs</a:t>
          </a:r>
          <a:r>
            <a:rPr lang="en-US" sz="1000">
              <a:solidFill>
                <a:schemeClr val="dk1"/>
              </a:solidFill>
              <a:effectLst/>
              <a:latin typeface="+mn-lt"/>
              <a:ea typeface="+mn-ea"/>
              <a:cs typeface="+mn-cs"/>
            </a:rPr>
            <a:t> do not assess any Campus-Based and Student Services Fees.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51859</xdr:rowOff>
    </xdr:from>
    <xdr:to>
      <xdr:col>10</xdr:col>
      <xdr:colOff>550333</xdr:colOff>
      <xdr:row>11</xdr:row>
      <xdr:rowOff>4234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80975" y="242359"/>
          <a:ext cx="5855758"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rPr>
            <a:t>BUDGET</a:t>
          </a:r>
          <a:r>
            <a:rPr lang="en-US" sz="1200" b="1" baseline="0">
              <a:solidFill>
                <a:schemeClr val="accent1">
                  <a:lumMod val="75000"/>
                </a:schemeClr>
              </a:solidFill>
            </a:rPr>
            <a:t> JUSTIFICATION</a:t>
          </a:r>
          <a:r>
            <a:rPr lang="en-US" sz="1200" baseline="0">
              <a:solidFill>
                <a:schemeClr val="accent1">
                  <a:lumMod val="75000"/>
                </a:schemeClr>
              </a:solidFill>
            </a:rPr>
            <a:t>:</a:t>
          </a:r>
          <a:endParaRPr lang="en-US" sz="1200">
            <a:solidFill>
              <a:schemeClr val="accent1">
                <a:lumMod val="75000"/>
              </a:schemeClr>
            </a:solidFill>
          </a:endParaRPr>
        </a:p>
        <a:p>
          <a:r>
            <a:rPr lang="en-US" sz="1200"/>
            <a:t>In</a:t>
          </a:r>
          <a:r>
            <a:rPr lang="en-US" sz="1200" baseline="0"/>
            <a:t> a Word document, please provide explanations and justifications for the items listed in the budget for the program.</a:t>
          </a:r>
          <a:endParaRPr lang="en-US" sz="1200"/>
        </a:p>
      </xdr:txBody>
    </xdr:sp>
    <xdr:clientData/>
  </xdr:twoCellAnchor>
  <xdr:twoCellAnchor editAs="absolute">
    <xdr:from>
      <xdr:col>1</xdr:col>
      <xdr:colOff>9525</xdr:colOff>
      <xdr:row>11</xdr:row>
      <xdr:rowOff>172508</xdr:rowOff>
    </xdr:from>
    <xdr:to>
      <xdr:col>10</xdr:col>
      <xdr:colOff>9524</xdr:colOff>
      <xdr:row>16</xdr:row>
      <xdr:rowOff>183091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80975" y="2268008"/>
          <a:ext cx="5314949" cy="963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1">
                  <a:lumMod val="75000"/>
                </a:schemeClr>
              </a:solidFill>
            </a:rPr>
            <a:t>i.</a:t>
          </a:r>
          <a:r>
            <a:rPr lang="en-US" sz="1100" baseline="0">
              <a:solidFill>
                <a:schemeClr val="accent1">
                  <a:lumMod val="75000"/>
                </a:schemeClr>
              </a:solidFill>
            </a:rPr>
            <a:t> This template helps fulfill clauses 14 &amp; 15.</a:t>
          </a:r>
        </a:p>
        <a:p>
          <a:r>
            <a:rPr lang="en-US" sz="1100" baseline="0">
              <a:solidFill>
                <a:schemeClr val="accent1">
                  <a:lumMod val="75000"/>
                </a:schemeClr>
              </a:solidFill>
            </a:rPr>
            <a:t>ii. Please complete Tabs A-H in coordination with APB and detail your 5 year projection.</a:t>
          </a:r>
        </a:p>
        <a:p>
          <a:r>
            <a:rPr lang="en-US" sz="1100" baseline="0">
              <a:solidFill>
                <a:schemeClr val="accent1">
                  <a:lumMod val="75000"/>
                </a:schemeClr>
              </a:solidFill>
            </a:rPr>
            <a:t>iii. </a:t>
          </a:r>
          <a:r>
            <a:rPr lang="en-US" sz="1100">
              <a:solidFill>
                <a:schemeClr val="accent1">
                  <a:lumMod val="75000"/>
                </a:schemeClr>
              </a:solidFill>
              <a:effectLst/>
              <a:latin typeface="+mn-lt"/>
              <a:ea typeface="+mn-ea"/>
              <a:cs typeface="+mn-cs"/>
            </a:rPr>
            <a:t>The support letters from APB and the Dean(s) should include a statement of agreement to the five-year Budget Plan that commits the resources. </a:t>
          </a:r>
          <a:endParaRPr lang="en-US" sz="1100">
            <a:solidFill>
              <a:schemeClr val="accent1">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57150</xdr:colOff>
      <xdr:row>51</xdr:row>
      <xdr:rowOff>47625</xdr:rowOff>
    </xdr:from>
    <xdr:to>
      <xdr:col>7</xdr:col>
      <xdr:colOff>714375</xdr:colOff>
      <xdr:row>56</xdr:row>
      <xdr:rowOff>47625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33350" y="8343900"/>
          <a:ext cx="664845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1">
                  <a:lumMod val="75000"/>
                </a:schemeClr>
              </a:solidFill>
            </a:rPr>
            <a:t>i.</a:t>
          </a:r>
          <a:r>
            <a:rPr lang="en-US" sz="1100" baseline="0">
              <a:solidFill>
                <a:schemeClr val="accent1">
                  <a:lumMod val="75000"/>
                </a:schemeClr>
              </a:solidFill>
            </a:rPr>
            <a:t> This template helps fulfill clauses 14 &amp; 15.</a:t>
          </a:r>
        </a:p>
        <a:p>
          <a:r>
            <a:rPr lang="en-US" sz="1100" baseline="0">
              <a:solidFill>
                <a:schemeClr val="accent1">
                  <a:lumMod val="75000"/>
                </a:schemeClr>
              </a:solidFill>
            </a:rPr>
            <a:t>ii. Please complete Tabs A-H in coordination with APB and detail your 5 year projection.</a:t>
          </a:r>
        </a:p>
        <a:p>
          <a:r>
            <a:rPr lang="en-US" sz="1100" baseline="0">
              <a:solidFill>
                <a:schemeClr val="accent1">
                  <a:lumMod val="75000"/>
                </a:schemeClr>
              </a:solidFill>
            </a:rPr>
            <a:t>iii. </a:t>
          </a:r>
          <a:r>
            <a:rPr lang="en-US" sz="1100">
              <a:solidFill>
                <a:schemeClr val="accent1">
                  <a:lumMod val="75000"/>
                </a:schemeClr>
              </a:solidFill>
              <a:effectLst/>
              <a:latin typeface="+mn-lt"/>
              <a:ea typeface="+mn-ea"/>
              <a:cs typeface="+mn-cs"/>
            </a:rPr>
            <a:t>The support letters from APB and the Dean(s) should include a statement of agreement to the five-year Budget Plan that commits the resources. </a:t>
          </a:r>
          <a:endParaRPr lang="en-US" sz="1100">
            <a:solidFill>
              <a:schemeClr val="accent1">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128056</xdr:colOff>
      <xdr:row>3</xdr:row>
      <xdr:rowOff>107948</xdr:rowOff>
    </xdr:from>
    <xdr:to>
      <xdr:col>18</xdr:col>
      <xdr:colOff>302682</xdr:colOff>
      <xdr:row>8</xdr:row>
      <xdr:rowOff>100540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224306" y="631823"/>
          <a:ext cx="5489576" cy="802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1">
                  <a:lumMod val="75000"/>
                </a:schemeClr>
              </a:solidFill>
            </a:rPr>
            <a:t>i.</a:t>
          </a:r>
          <a:r>
            <a:rPr lang="en-US" sz="1100" baseline="0">
              <a:solidFill>
                <a:schemeClr val="accent1">
                  <a:lumMod val="75000"/>
                </a:schemeClr>
              </a:solidFill>
            </a:rPr>
            <a:t> This template helps fulfill clauses 14 &amp; 15.</a:t>
          </a:r>
        </a:p>
        <a:p>
          <a:r>
            <a:rPr lang="en-US" sz="1100" baseline="0">
              <a:solidFill>
                <a:schemeClr val="accent1">
                  <a:lumMod val="75000"/>
                </a:schemeClr>
              </a:solidFill>
            </a:rPr>
            <a:t>ii. Please complete Tabs A-H in coordination with APB and detail your 5 year projection.</a:t>
          </a:r>
        </a:p>
        <a:p>
          <a:r>
            <a:rPr lang="en-US" sz="1100" baseline="0">
              <a:solidFill>
                <a:schemeClr val="accent1">
                  <a:lumMod val="75000"/>
                </a:schemeClr>
              </a:solidFill>
            </a:rPr>
            <a:t>iii. </a:t>
          </a:r>
          <a:r>
            <a:rPr lang="en-US" sz="1100">
              <a:solidFill>
                <a:schemeClr val="accent1">
                  <a:lumMod val="75000"/>
                </a:schemeClr>
              </a:solidFill>
              <a:effectLst/>
              <a:latin typeface="+mn-lt"/>
              <a:ea typeface="+mn-ea"/>
              <a:cs typeface="+mn-cs"/>
            </a:rPr>
            <a:t>The support letters from APB and the Dean(s) should include a statement of agreement to the five-year Budget Plan that commits the resources. </a:t>
          </a:r>
          <a:endParaRPr lang="en-US" sz="1100">
            <a:solidFill>
              <a:schemeClr val="accent1">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2214142</xdr:colOff>
      <xdr:row>9</xdr:row>
      <xdr:rowOff>58022</xdr:rowOff>
    </xdr:from>
    <xdr:to>
      <xdr:col>16</xdr:col>
      <xdr:colOff>567409</xdr:colOff>
      <xdr:row>15</xdr:row>
      <xdr:rowOff>60326</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499709" y="1555564"/>
          <a:ext cx="6466450" cy="973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1">
                  <a:lumMod val="75000"/>
                </a:schemeClr>
              </a:solidFill>
            </a:rPr>
            <a:t>i.</a:t>
          </a:r>
          <a:r>
            <a:rPr lang="en-US" sz="1100" baseline="0">
              <a:solidFill>
                <a:schemeClr val="accent1">
                  <a:lumMod val="75000"/>
                </a:schemeClr>
              </a:solidFill>
            </a:rPr>
            <a:t> This template helps fulfill clauses 14 &amp; 15.</a:t>
          </a:r>
        </a:p>
        <a:p>
          <a:r>
            <a:rPr lang="en-US" sz="1100" baseline="0">
              <a:solidFill>
                <a:schemeClr val="accent1">
                  <a:lumMod val="75000"/>
                </a:schemeClr>
              </a:solidFill>
            </a:rPr>
            <a:t>ii. Please complete Tabs A-H in coordination with APB and detail your 5 year projection.</a:t>
          </a:r>
        </a:p>
        <a:p>
          <a:r>
            <a:rPr lang="en-US" sz="1100" baseline="0">
              <a:solidFill>
                <a:schemeClr val="accent1">
                  <a:lumMod val="75000"/>
                </a:schemeClr>
              </a:solidFill>
            </a:rPr>
            <a:t>iii. </a:t>
          </a:r>
          <a:r>
            <a:rPr lang="en-US" sz="1100">
              <a:solidFill>
                <a:schemeClr val="accent1">
                  <a:lumMod val="75000"/>
                </a:schemeClr>
              </a:solidFill>
              <a:effectLst/>
              <a:latin typeface="+mn-lt"/>
              <a:ea typeface="+mn-ea"/>
              <a:cs typeface="+mn-cs"/>
            </a:rPr>
            <a:t>The support letters from APB and the Dean(s) should include a statement of agreement to the five-year Budget Plan that commits the resources. </a:t>
          </a:r>
          <a:endParaRPr lang="en-US" sz="1100">
            <a:solidFill>
              <a:schemeClr val="accent1">
                <a:lumMod val="7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70907</xdr:colOff>
      <xdr:row>21</xdr:row>
      <xdr:rowOff>1058</xdr:rowOff>
    </xdr:from>
    <xdr:to>
      <xdr:col>7</xdr:col>
      <xdr:colOff>733425</xdr:colOff>
      <xdr:row>26</xdr:row>
      <xdr:rowOff>15876</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0907" y="3439583"/>
          <a:ext cx="6587068" cy="824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1">
                  <a:lumMod val="75000"/>
                </a:schemeClr>
              </a:solidFill>
            </a:rPr>
            <a:t>i.</a:t>
          </a:r>
          <a:r>
            <a:rPr lang="en-US" sz="1100" baseline="0">
              <a:solidFill>
                <a:schemeClr val="accent1">
                  <a:lumMod val="75000"/>
                </a:schemeClr>
              </a:solidFill>
            </a:rPr>
            <a:t> This template helps fulfill clauses 14 &amp; 15.</a:t>
          </a:r>
        </a:p>
        <a:p>
          <a:r>
            <a:rPr lang="en-US" sz="1100" baseline="0">
              <a:solidFill>
                <a:schemeClr val="accent1">
                  <a:lumMod val="75000"/>
                </a:schemeClr>
              </a:solidFill>
            </a:rPr>
            <a:t>ii. Please complete Tabs A-H in coordination with APB and detail your 5 year projection.</a:t>
          </a:r>
        </a:p>
        <a:p>
          <a:r>
            <a:rPr lang="en-US" sz="1100" baseline="0">
              <a:solidFill>
                <a:schemeClr val="accent1">
                  <a:lumMod val="75000"/>
                </a:schemeClr>
              </a:solidFill>
            </a:rPr>
            <a:t>iii. </a:t>
          </a:r>
          <a:r>
            <a:rPr lang="en-US" sz="1100">
              <a:solidFill>
                <a:schemeClr val="accent1">
                  <a:lumMod val="75000"/>
                </a:schemeClr>
              </a:solidFill>
              <a:effectLst/>
              <a:latin typeface="+mn-lt"/>
              <a:ea typeface="+mn-ea"/>
              <a:cs typeface="+mn-cs"/>
            </a:rPr>
            <a:t>The support letters from APB and the Dean(s) should include a statement of agreement to the five-year Budget Plan that commits the resources. </a:t>
          </a:r>
          <a:endParaRPr lang="en-US" sz="1100">
            <a:solidFill>
              <a:schemeClr val="accent1">
                <a:lumMod val="7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32</xdr:row>
      <xdr:rowOff>47624</xdr:rowOff>
    </xdr:from>
    <xdr:to>
      <xdr:col>8</xdr:col>
      <xdr:colOff>212725</xdr:colOff>
      <xdr:row>37</xdr:row>
      <xdr:rowOff>99485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85725" y="5267324"/>
          <a:ext cx="6775450" cy="861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accent1">
                  <a:lumMod val="75000"/>
                </a:schemeClr>
              </a:solidFill>
            </a:rPr>
            <a:t>i.</a:t>
          </a:r>
          <a:r>
            <a:rPr lang="en-US" sz="1100" baseline="0">
              <a:solidFill>
                <a:schemeClr val="accent1">
                  <a:lumMod val="75000"/>
                </a:schemeClr>
              </a:solidFill>
            </a:rPr>
            <a:t> This template helps fulfill clauses 14 &amp; 15.</a:t>
          </a:r>
        </a:p>
        <a:p>
          <a:r>
            <a:rPr lang="en-US" sz="1100" baseline="0">
              <a:solidFill>
                <a:schemeClr val="accent1">
                  <a:lumMod val="75000"/>
                </a:schemeClr>
              </a:solidFill>
            </a:rPr>
            <a:t>ii. Please complete Tabs A-H in coordination with APB and detail your 5 year projection.</a:t>
          </a:r>
        </a:p>
        <a:p>
          <a:r>
            <a:rPr lang="en-US" sz="1100" baseline="0">
              <a:solidFill>
                <a:schemeClr val="accent1">
                  <a:lumMod val="75000"/>
                </a:schemeClr>
              </a:solidFill>
            </a:rPr>
            <a:t>iii. </a:t>
          </a:r>
          <a:r>
            <a:rPr lang="en-US" sz="1100">
              <a:solidFill>
                <a:schemeClr val="accent1">
                  <a:lumMod val="75000"/>
                </a:schemeClr>
              </a:solidFill>
              <a:effectLst/>
              <a:latin typeface="+mn-lt"/>
              <a:ea typeface="+mn-ea"/>
              <a:cs typeface="+mn-cs"/>
            </a:rPr>
            <a:t>The support letters from APB and the Dean(s) should include a statement of agreement to the five-year Budget Plan that commits the resources. </a:t>
          </a:r>
          <a:endParaRPr lang="en-US" sz="1100">
            <a:solidFill>
              <a:schemeClr val="accent1">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finance.ucla.edu/composite-benefit-rate-assessment" TargetMode="Externa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registrar.ucla.edu/fees-residence/fee-descriptions/other-campus-based-fees" TargetMode="External"/><Relationship Id="rId2" Type="http://schemas.openxmlformats.org/officeDocument/2006/relationships/hyperlink" Target="https://registrar.ucla.edu/fees-residence/fee-descriptions/referenda-fees" TargetMode="External"/><Relationship Id="rId1" Type="http://schemas.openxmlformats.org/officeDocument/2006/relationships/hyperlink" Target="https://sa.ucla.edu/RO/Fees/Public/public-fees?year=2021-2022&amp;term=Annual&amp;degree=Academic%20Master"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s://ucla.app.box.com/v/SSGPDPmodeofdeliver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hyperlink" Target="https://sa.ucla.edu/RO/Fees/Public/public-fee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finance.ucla.edu/composite-benefit-rate-assessment" TargetMode="Externa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drawing" Target="../drawings/drawing7.xml"/><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9"/>
  <sheetViews>
    <sheetView zoomScaleNormal="100" zoomScalePageLayoutView="80" workbookViewId="0">
      <pane ySplit="3" topLeftCell="A54" activePane="bottomLeft" state="frozen"/>
      <selection pane="bottomLeft" activeCell="B76" sqref="B76"/>
    </sheetView>
  </sheetViews>
  <sheetFormatPr defaultColWidth="8.5703125" defaultRowHeight="15" x14ac:dyDescent="0.25"/>
  <cols>
    <col min="1" max="1" width="2.5703125" style="108" customWidth="1"/>
    <col min="2" max="2" width="50" style="92" customWidth="1"/>
    <col min="3" max="3" width="14.5703125" style="89" bestFit="1" customWidth="1"/>
    <col min="4" max="8" width="12.5703125" style="89" bestFit="1" customWidth="1"/>
    <col min="9" max="9" width="50.42578125" style="11" customWidth="1"/>
    <col min="10" max="10" width="3.5703125" style="29" customWidth="1"/>
    <col min="11" max="14" width="8.5703125" style="1"/>
    <col min="15" max="16384" width="8.5703125" style="29"/>
  </cols>
  <sheetData>
    <row r="1" spans="1:14" ht="15.75" x14ac:dyDescent="0.25">
      <c r="B1" s="93" t="s">
        <v>219</v>
      </c>
      <c r="I1" s="104" t="s">
        <v>220</v>
      </c>
    </row>
    <row r="2" spans="1:14" x14ac:dyDescent="0.25">
      <c r="B2" s="67" t="s">
        <v>239</v>
      </c>
      <c r="C2" s="65"/>
      <c r="D2" s="90"/>
      <c r="E2" s="88"/>
      <c r="F2" s="88"/>
      <c r="G2" s="88"/>
      <c r="H2" s="88"/>
      <c r="J2" s="1"/>
    </row>
    <row r="3" spans="1:14" ht="12.75" customHeight="1" x14ac:dyDescent="0.2">
      <c r="B3" s="251" t="s">
        <v>199</v>
      </c>
      <c r="C3" s="94" t="s">
        <v>0</v>
      </c>
      <c r="D3" s="94" t="s">
        <v>1</v>
      </c>
      <c r="E3" s="94" t="s">
        <v>2</v>
      </c>
      <c r="F3" s="94" t="s">
        <v>3</v>
      </c>
      <c r="G3" s="94" t="s">
        <v>4</v>
      </c>
      <c r="H3" s="94" t="s">
        <v>5</v>
      </c>
      <c r="I3" s="103"/>
      <c r="K3" s="29"/>
      <c r="L3" s="29"/>
      <c r="M3" s="29"/>
      <c r="N3" s="29"/>
    </row>
    <row r="4" spans="1:14" ht="12.75" customHeight="1" x14ac:dyDescent="0.2">
      <c r="B4" s="95" t="s">
        <v>40</v>
      </c>
      <c r="C4" s="94"/>
      <c r="D4" s="94"/>
      <c r="E4" s="94"/>
      <c r="F4" s="94"/>
      <c r="G4" s="94"/>
      <c r="H4" s="94"/>
      <c r="I4" s="96"/>
      <c r="K4" s="29"/>
      <c r="L4" s="29"/>
      <c r="M4" s="29"/>
      <c r="N4" s="29"/>
    </row>
    <row r="5" spans="1:14" ht="12.75" customHeight="1" x14ac:dyDescent="0.2">
      <c r="B5" s="91" t="s">
        <v>30</v>
      </c>
      <c r="C5" s="105">
        <f>'Tab D-Student FTE Detail'!C13</f>
        <v>0</v>
      </c>
      <c r="D5" s="105">
        <f>'Tab D-Student FTE Detail'!D13</f>
        <v>20</v>
      </c>
      <c r="E5" s="105">
        <f>'Tab D-Student FTE Detail'!E13</f>
        <v>45</v>
      </c>
      <c r="F5" s="105">
        <f>'Tab D-Student FTE Detail'!F13</f>
        <v>55</v>
      </c>
      <c r="G5" s="105">
        <f>'Tab D-Student FTE Detail'!G13</f>
        <v>60</v>
      </c>
      <c r="H5" s="105">
        <f>'Tab D-Student FTE Detail'!H13</f>
        <v>60</v>
      </c>
      <c r="I5" s="11" t="s">
        <v>179</v>
      </c>
      <c r="K5" s="29"/>
      <c r="L5" s="29"/>
      <c r="M5" s="29"/>
      <c r="N5" s="29"/>
    </row>
    <row r="6" spans="1:14" ht="12.75" customHeight="1" x14ac:dyDescent="0.2">
      <c r="B6" s="91" t="s">
        <v>8</v>
      </c>
      <c r="C6" s="105">
        <f>'Tab D-Student FTE Detail'!C45</f>
        <v>0</v>
      </c>
      <c r="D6" s="105">
        <f>'Tab D-Student FTE Detail'!D45</f>
        <v>20</v>
      </c>
      <c r="E6" s="105">
        <f>'Tab D-Student FTE Detail'!E45</f>
        <v>45</v>
      </c>
      <c r="F6" s="105">
        <f>'Tab D-Student FTE Detail'!F45</f>
        <v>55</v>
      </c>
      <c r="G6" s="105">
        <f>'Tab D-Student FTE Detail'!G45</f>
        <v>60</v>
      </c>
      <c r="H6" s="105">
        <f>'Tab D-Student FTE Detail'!H45</f>
        <v>60</v>
      </c>
      <c r="I6" s="11" t="s">
        <v>179</v>
      </c>
      <c r="K6" s="29"/>
      <c r="L6" s="29"/>
      <c r="M6" s="29"/>
      <c r="N6" s="29"/>
    </row>
    <row r="7" spans="1:14" s="20" customFormat="1" ht="3.75" customHeight="1" x14ac:dyDescent="0.25">
      <c r="A7" s="109"/>
      <c r="B7" s="17"/>
      <c r="C7" s="25"/>
      <c r="D7" s="25"/>
      <c r="E7" s="25"/>
      <c r="F7" s="25"/>
      <c r="G7" s="25"/>
      <c r="H7" s="25"/>
      <c r="I7" s="14"/>
    </row>
    <row r="8" spans="1:14" ht="12.75" customHeight="1" x14ac:dyDescent="0.2">
      <c r="B8" s="97" t="s">
        <v>221</v>
      </c>
      <c r="C8" s="98"/>
      <c r="D8" s="98"/>
      <c r="E8" s="98"/>
      <c r="F8" s="98"/>
      <c r="G8" s="98"/>
      <c r="H8" s="98"/>
      <c r="I8" s="99"/>
      <c r="K8" s="29"/>
      <c r="L8" s="29"/>
      <c r="M8" s="29"/>
      <c r="N8" s="29"/>
    </row>
    <row r="9" spans="1:14" s="20" customFormat="1" ht="12.75" customHeight="1" x14ac:dyDescent="0.25">
      <c r="A9" s="109"/>
      <c r="B9" s="39" t="s">
        <v>43</v>
      </c>
      <c r="C9" s="106">
        <f>'Tab D-Student FTE Detail'!C47</f>
        <v>0</v>
      </c>
      <c r="D9" s="106">
        <f>'Tab D-Student FTE Detail'!D47</f>
        <v>30000</v>
      </c>
      <c r="E9" s="106">
        <f>'Tab D-Student FTE Detail'!E47</f>
        <v>30749.999999999996</v>
      </c>
      <c r="F9" s="106">
        <f>'Tab D-Student FTE Detail'!F47</f>
        <v>31518.749999999993</v>
      </c>
      <c r="G9" s="106">
        <f>'Tab D-Student FTE Detail'!G47</f>
        <v>32306.718749999989</v>
      </c>
      <c r="H9" s="106">
        <f>'Tab D-Student FTE Detail'!H47</f>
        <v>33114.386718749985</v>
      </c>
      <c r="I9" s="14" t="s">
        <v>70</v>
      </c>
    </row>
    <row r="10" spans="1:14" s="20" customFormat="1" ht="12.75" customHeight="1" x14ac:dyDescent="0.25">
      <c r="A10" s="109"/>
      <c r="B10" s="17" t="s">
        <v>74</v>
      </c>
      <c r="C10" s="23">
        <f>C6*C9</f>
        <v>0</v>
      </c>
      <c r="D10" s="23">
        <f t="shared" ref="D10:H10" si="0">D6*D9</f>
        <v>600000</v>
      </c>
      <c r="E10" s="23">
        <f t="shared" si="0"/>
        <v>1383749.9999999998</v>
      </c>
      <c r="F10" s="23">
        <f t="shared" si="0"/>
        <v>1733531.2499999995</v>
      </c>
      <c r="G10" s="23">
        <f t="shared" si="0"/>
        <v>1938403.1249999993</v>
      </c>
      <c r="H10" s="23">
        <f t="shared" si="0"/>
        <v>1986863.2031249991</v>
      </c>
      <c r="I10" s="14" t="s">
        <v>104</v>
      </c>
    </row>
    <row r="11" spans="1:14" s="20" customFormat="1" ht="12.75" customHeight="1" x14ac:dyDescent="0.25">
      <c r="A11" s="109" t="s">
        <v>111</v>
      </c>
      <c r="B11" s="30" t="s">
        <v>82</v>
      </c>
      <c r="C11" s="24">
        <f>'Tab H-Financial Aid Calculation'!C32</f>
        <v>0</v>
      </c>
      <c r="D11" s="24">
        <f>'Tab H-Financial Aid Calculation'!D32</f>
        <v>0</v>
      </c>
      <c r="E11" s="24">
        <f>'Tab H-Financial Aid Calculation'!E32</f>
        <v>0</v>
      </c>
      <c r="F11" s="24">
        <f>'Tab H-Financial Aid Calculation'!F32</f>
        <v>0</v>
      </c>
      <c r="G11" s="24">
        <f>'Tab H-Financial Aid Calculation'!G32</f>
        <v>193840.31249999994</v>
      </c>
      <c r="H11" s="24">
        <f>'Tab H-Financial Aid Calculation'!H32</f>
        <v>198686.32031249991</v>
      </c>
      <c r="I11" s="14" t="s">
        <v>121</v>
      </c>
    </row>
    <row r="12" spans="1:14" s="20" customFormat="1" ht="12.75" customHeight="1" x14ac:dyDescent="0.25">
      <c r="A12" s="109" t="s">
        <v>110</v>
      </c>
      <c r="B12" s="118" t="s">
        <v>44</v>
      </c>
      <c r="C12" s="119">
        <f>C10-C11</f>
        <v>0</v>
      </c>
      <c r="D12" s="119">
        <f t="shared" ref="D12:H12" si="1">D10-D11</f>
        <v>600000</v>
      </c>
      <c r="E12" s="119">
        <f t="shared" si="1"/>
        <v>1383749.9999999998</v>
      </c>
      <c r="F12" s="119">
        <f t="shared" si="1"/>
        <v>1733531.2499999995</v>
      </c>
      <c r="G12" s="119">
        <f t="shared" si="1"/>
        <v>1744562.8124999993</v>
      </c>
      <c r="H12" s="119">
        <f t="shared" si="1"/>
        <v>1788176.8828124991</v>
      </c>
      <c r="I12" s="14" t="s">
        <v>120</v>
      </c>
    </row>
    <row r="13" spans="1:14" s="20" customFormat="1" ht="3.75" customHeight="1" x14ac:dyDescent="0.25">
      <c r="A13" s="109"/>
      <c r="B13" s="17"/>
      <c r="C13" s="25"/>
      <c r="D13" s="25"/>
      <c r="E13" s="25"/>
      <c r="F13" s="25"/>
      <c r="G13" s="25"/>
      <c r="H13" s="25"/>
      <c r="I13" s="14"/>
    </row>
    <row r="14" spans="1:14" s="20" customFormat="1" ht="12.75" customHeight="1" x14ac:dyDescent="0.25">
      <c r="A14" s="109"/>
      <c r="B14" s="100" t="s">
        <v>222</v>
      </c>
      <c r="C14" s="101"/>
      <c r="D14" s="101"/>
      <c r="E14" s="101"/>
      <c r="F14" s="101"/>
      <c r="G14" s="101"/>
      <c r="H14" s="101"/>
      <c r="I14" s="102"/>
    </row>
    <row r="15" spans="1:14" s="20" customFormat="1" ht="12.75" customHeight="1" x14ac:dyDescent="0.25">
      <c r="A15" s="109"/>
      <c r="B15" s="17" t="s">
        <v>114</v>
      </c>
      <c r="C15" s="19"/>
      <c r="D15" s="19"/>
      <c r="E15" s="19"/>
      <c r="F15" s="19"/>
      <c r="G15" s="19"/>
      <c r="H15" s="19"/>
      <c r="I15" s="14"/>
    </row>
    <row r="16" spans="1:14" s="20" customFormat="1" ht="12.75" customHeight="1" x14ac:dyDescent="0.25">
      <c r="A16" s="109"/>
      <c r="B16" s="37" t="s">
        <v>9</v>
      </c>
      <c r="C16" s="19"/>
      <c r="D16" s="19"/>
      <c r="E16" s="19"/>
      <c r="F16" s="19"/>
      <c r="G16" s="19"/>
      <c r="H16" s="19"/>
      <c r="I16" s="14" t="s">
        <v>106</v>
      </c>
    </row>
    <row r="17" spans="1:10" s="20" customFormat="1" ht="12.75" customHeight="1" x14ac:dyDescent="0.25">
      <c r="A17" s="109"/>
      <c r="B17" s="39" t="s">
        <v>105</v>
      </c>
      <c r="C17" s="106">
        <f>'Tab F-Academic Detail'!C7</f>
        <v>0</v>
      </c>
      <c r="D17" s="106">
        <f>'Tab F-Academic Detail'!D7</f>
        <v>0</v>
      </c>
      <c r="E17" s="106">
        <f>'Tab F-Academic Detail'!E7</f>
        <v>0</v>
      </c>
      <c r="F17" s="106">
        <f>'Tab F-Academic Detail'!F7</f>
        <v>0</v>
      </c>
      <c r="G17" s="106">
        <f>'Tab F-Academic Detail'!G7</f>
        <v>0</v>
      </c>
      <c r="H17" s="106">
        <f>'Tab F-Academic Detail'!H7</f>
        <v>0</v>
      </c>
      <c r="I17" s="14" t="s">
        <v>178</v>
      </c>
    </row>
    <row r="18" spans="1:10" s="20" customFormat="1" ht="12.75" customHeight="1" x14ac:dyDescent="0.25">
      <c r="A18" s="109"/>
      <c r="B18" s="39" t="s">
        <v>169</v>
      </c>
      <c r="C18" s="106">
        <f>'Tab F-Academic Detail'!C8</f>
        <v>0</v>
      </c>
      <c r="D18" s="106">
        <f>'Tab F-Academic Detail'!D8</f>
        <v>0</v>
      </c>
      <c r="E18" s="106">
        <f>'Tab F-Academic Detail'!E8</f>
        <v>0</v>
      </c>
      <c r="F18" s="106">
        <f>'Tab F-Academic Detail'!F8</f>
        <v>0</v>
      </c>
      <c r="G18" s="106">
        <f>'Tab F-Academic Detail'!G8</f>
        <v>0</v>
      </c>
      <c r="H18" s="106">
        <f>'Tab F-Academic Detail'!H8</f>
        <v>0</v>
      </c>
      <c r="I18" s="14" t="s">
        <v>170</v>
      </c>
    </row>
    <row r="19" spans="1:10" s="20" customFormat="1" ht="12.75" customHeight="1" x14ac:dyDescent="0.25">
      <c r="A19" s="109"/>
      <c r="B19" s="39" t="s">
        <v>171</v>
      </c>
      <c r="C19" s="106">
        <f>'Tab F-Academic Detail'!C9</f>
        <v>0</v>
      </c>
      <c r="D19" s="106">
        <f>'Tab F-Academic Detail'!D9</f>
        <v>0</v>
      </c>
      <c r="E19" s="106">
        <f>'Tab F-Academic Detail'!E9</f>
        <v>0</v>
      </c>
      <c r="F19" s="106">
        <f>'Tab F-Academic Detail'!F9</f>
        <v>0</v>
      </c>
      <c r="G19" s="106">
        <f>'Tab F-Academic Detail'!G9</f>
        <v>0</v>
      </c>
      <c r="H19" s="106">
        <f>'Tab F-Academic Detail'!H9</f>
        <v>0</v>
      </c>
      <c r="I19" s="14" t="s">
        <v>170</v>
      </c>
    </row>
    <row r="20" spans="1:10" s="20" customFormat="1" ht="12.75" customHeight="1" x14ac:dyDescent="0.25">
      <c r="A20" s="109"/>
      <c r="B20" s="39" t="s">
        <v>45</v>
      </c>
      <c r="C20" s="106">
        <f>'Tab F-Academic Detail'!C10</f>
        <v>0</v>
      </c>
      <c r="D20" s="106">
        <f>'Tab F-Academic Detail'!D10</f>
        <v>0</v>
      </c>
      <c r="E20" s="106">
        <f>'Tab F-Academic Detail'!E10</f>
        <v>0</v>
      </c>
      <c r="F20" s="106">
        <f>'Tab F-Academic Detail'!F10</f>
        <v>0</v>
      </c>
      <c r="G20" s="106">
        <f>'Tab F-Academic Detail'!G10</f>
        <v>0</v>
      </c>
      <c r="H20" s="106">
        <f>'Tab F-Academic Detail'!H10</f>
        <v>0</v>
      </c>
      <c r="I20" s="14"/>
    </row>
    <row r="21" spans="1:10" s="20" customFormat="1" ht="12.75" customHeight="1" x14ac:dyDescent="0.25">
      <c r="A21" s="109"/>
      <c r="B21" s="39" t="s">
        <v>46</v>
      </c>
      <c r="C21" s="106">
        <f>'Tab F-Academic Detail'!C11</f>
        <v>0</v>
      </c>
      <c r="D21" s="106">
        <f>'Tab F-Academic Detail'!D11</f>
        <v>0</v>
      </c>
      <c r="E21" s="106">
        <f>'Tab F-Academic Detail'!E11</f>
        <v>0</v>
      </c>
      <c r="F21" s="106">
        <f>'Tab F-Academic Detail'!F11</f>
        <v>0</v>
      </c>
      <c r="G21" s="106">
        <f>'Tab F-Academic Detail'!G11</f>
        <v>0</v>
      </c>
      <c r="H21" s="106">
        <f>'Tab F-Academic Detail'!H11</f>
        <v>0</v>
      </c>
      <c r="I21" s="14"/>
    </row>
    <row r="22" spans="1:10" s="20" customFormat="1" ht="12.75" customHeight="1" x14ac:dyDescent="0.25">
      <c r="A22" s="109"/>
      <c r="B22" s="39" t="s">
        <v>173</v>
      </c>
      <c r="C22" s="106">
        <f>'Tab F-Academic Detail'!C12</f>
        <v>0</v>
      </c>
      <c r="D22" s="106">
        <f>'Tab F-Academic Detail'!D12</f>
        <v>0</v>
      </c>
      <c r="E22" s="106">
        <f>'Tab F-Academic Detail'!E12</f>
        <v>0</v>
      </c>
      <c r="F22" s="106">
        <f>'Tab F-Academic Detail'!F12</f>
        <v>0</v>
      </c>
      <c r="G22" s="106">
        <f>'Tab F-Academic Detail'!G12</f>
        <v>0</v>
      </c>
      <c r="H22" s="106">
        <f>'Tab F-Academic Detail'!H12</f>
        <v>0</v>
      </c>
      <c r="I22" s="14" t="s">
        <v>47</v>
      </c>
    </row>
    <row r="23" spans="1:10" s="20" customFormat="1" ht="12.75" customHeight="1" x14ac:dyDescent="0.25">
      <c r="A23" s="109"/>
      <c r="B23" s="39" t="s">
        <v>48</v>
      </c>
      <c r="C23" s="106">
        <f>'Tab F-Academic Detail'!C13</f>
        <v>0</v>
      </c>
      <c r="D23" s="106">
        <f>'Tab F-Academic Detail'!D13</f>
        <v>0</v>
      </c>
      <c r="E23" s="106">
        <f>'Tab F-Academic Detail'!E13</f>
        <v>0</v>
      </c>
      <c r="F23" s="106">
        <f>'Tab F-Academic Detail'!F13</f>
        <v>0</v>
      </c>
      <c r="G23" s="106">
        <f>'Tab F-Academic Detail'!G13</f>
        <v>0</v>
      </c>
      <c r="H23" s="106">
        <f>'Tab F-Academic Detail'!H13</f>
        <v>0</v>
      </c>
      <c r="I23" s="14" t="s">
        <v>119</v>
      </c>
    </row>
    <row r="24" spans="1:10" s="20" customFormat="1" ht="12.75" customHeight="1" x14ac:dyDescent="0.25">
      <c r="A24" s="109"/>
      <c r="B24" s="39" t="s">
        <v>168</v>
      </c>
      <c r="C24" s="107">
        <f>'Tab F-Academic Detail'!C14</f>
        <v>0</v>
      </c>
      <c r="D24" s="107">
        <f>'Tab F-Academic Detail'!D14</f>
        <v>0</v>
      </c>
      <c r="E24" s="107">
        <f>'Tab F-Academic Detail'!E14</f>
        <v>0</v>
      </c>
      <c r="F24" s="107">
        <f>'Tab F-Academic Detail'!F14</f>
        <v>0</v>
      </c>
      <c r="G24" s="107">
        <f>'Tab F-Academic Detail'!G14</f>
        <v>0</v>
      </c>
      <c r="H24" s="107">
        <f>'Tab F-Academic Detail'!H14</f>
        <v>0</v>
      </c>
      <c r="I24" s="14" t="s">
        <v>172</v>
      </c>
    </row>
    <row r="25" spans="1:10" s="20" customFormat="1" ht="12.75" customHeight="1" x14ac:dyDescent="0.25">
      <c r="A25" s="109"/>
      <c r="B25" s="40" t="s">
        <v>10</v>
      </c>
      <c r="C25" s="23">
        <f t="shared" ref="C25:H25" si="2">SUM(C17:C24)</f>
        <v>0</v>
      </c>
      <c r="D25" s="23">
        <f t="shared" si="2"/>
        <v>0</v>
      </c>
      <c r="E25" s="23">
        <f t="shared" si="2"/>
        <v>0</v>
      </c>
      <c r="F25" s="23">
        <f t="shared" si="2"/>
        <v>0</v>
      </c>
      <c r="G25" s="23">
        <f t="shared" si="2"/>
        <v>0</v>
      </c>
      <c r="H25" s="23">
        <f t="shared" si="2"/>
        <v>0</v>
      </c>
      <c r="I25" s="14"/>
    </row>
    <row r="26" spans="1:10" s="20" customFormat="1" ht="12.75" customHeight="1" x14ac:dyDescent="0.25">
      <c r="A26" s="109"/>
      <c r="B26" s="37" t="s">
        <v>11</v>
      </c>
      <c r="C26" s="31"/>
      <c r="D26" s="31"/>
      <c r="E26" s="31"/>
      <c r="F26" s="31"/>
      <c r="G26" s="31"/>
      <c r="H26" s="31"/>
      <c r="I26" s="14" t="s">
        <v>107</v>
      </c>
    </row>
    <row r="27" spans="1:10" s="20" customFormat="1" ht="12.75" customHeight="1" x14ac:dyDescent="0.25">
      <c r="A27" s="109"/>
      <c r="B27" s="39" t="s">
        <v>156</v>
      </c>
      <c r="C27" s="106">
        <f>'Tab G-Staff Detail'!C8</f>
        <v>0</v>
      </c>
      <c r="D27" s="106">
        <f>'Tab G-Staff Detail'!D8</f>
        <v>0</v>
      </c>
      <c r="E27" s="106">
        <f>'Tab G-Staff Detail'!E8</f>
        <v>0</v>
      </c>
      <c r="F27" s="106">
        <f>'Tab G-Staff Detail'!F8</f>
        <v>0</v>
      </c>
      <c r="G27" s="106">
        <f>'Tab G-Staff Detail'!G8</f>
        <v>0</v>
      </c>
      <c r="H27" s="106">
        <f>'Tab G-Staff Detail'!H8</f>
        <v>0</v>
      </c>
      <c r="I27" s="14" t="str">
        <f>'Tab G-Staff Detail'!J8</f>
        <v>3% COLA/Year assumed- update position and salary</v>
      </c>
    </row>
    <row r="28" spans="1:10" s="20" customFormat="1" ht="12.75" customHeight="1" x14ac:dyDescent="0.25">
      <c r="A28" s="109"/>
      <c r="B28" s="39" t="s">
        <v>157</v>
      </c>
      <c r="C28" s="106">
        <f>'Tab G-Staff Detail'!C9</f>
        <v>0</v>
      </c>
      <c r="D28" s="106">
        <f>'Tab G-Staff Detail'!D9</f>
        <v>0</v>
      </c>
      <c r="E28" s="106">
        <f>'Tab G-Staff Detail'!E9</f>
        <v>0</v>
      </c>
      <c r="F28" s="106">
        <f>'Tab G-Staff Detail'!F9</f>
        <v>0</v>
      </c>
      <c r="G28" s="106">
        <f>'Tab G-Staff Detail'!G9</f>
        <v>0</v>
      </c>
      <c r="H28" s="106">
        <f>'Tab G-Staff Detail'!H9</f>
        <v>0</v>
      </c>
    </row>
    <row r="29" spans="1:10" s="20" customFormat="1" ht="12.75" customHeight="1" x14ac:dyDescent="0.25">
      <c r="A29" s="109"/>
      <c r="B29" s="39" t="s">
        <v>158</v>
      </c>
      <c r="C29" s="106">
        <f>'Tab G-Staff Detail'!C10</f>
        <v>0</v>
      </c>
      <c r="D29" s="106">
        <f>'Tab G-Staff Detail'!D10</f>
        <v>0</v>
      </c>
      <c r="E29" s="106">
        <f>'Tab G-Staff Detail'!E10</f>
        <v>0</v>
      </c>
      <c r="F29" s="106">
        <f>'Tab G-Staff Detail'!F10</f>
        <v>0</v>
      </c>
      <c r="G29" s="106">
        <f>'Tab G-Staff Detail'!G10</f>
        <v>0</v>
      </c>
      <c r="H29" s="106">
        <f>'Tab G-Staff Detail'!H10</f>
        <v>0</v>
      </c>
      <c r="I29" s="14"/>
    </row>
    <row r="30" spans="1:10" s="14" customFormat="1" ht="12.75" customHeight="1" x14ac:dyDescent="0.25">
      <c r="A30" s="110"/>
      <c r="B30" s="39" t="s">
        <v>174</v>
      </c>
      <c r="C30" s="107">
        <f>'Tab G-Staff Detail'!C11</f>
        <v>0</v>
      </c>
      <c r="D30" s="107">
        <f>'Tab G-Staff Detail'!D11</f>
        <v>0</v>
      </c>
      <c r="E30" s="107">
        <f>'Tab G-Staff Detail'!E11</f>
        <v>0</v>
      </c>
      <c r="F30" s="107">
        <f>'Tab G-Staff Detail'!F11</f>
        <v>0</v>
      </c>
      <c r="G30" s="107">
        <f>'Tab G-Staff Detail'!G11</f>
        <v>0</v>
      </c>
      <c r="H30" s="107">
        <f>'Tab G-Staff Detail'!H11</f>
        <v>0</v>
      </c>
      <c r="I30" s="62"/>
    </row>
    <row r="31" spans="1:10" s="20" customFormat="1" ht="12.75" customHeight="1" x14ac:dyDescent="0.25">
      <c r="A31" s="109"/>
      <c r="B31" s="40" t="s">
        <v>12</v>
      </c>
      <c r="C31" s="23">
        <f>SUM(C27:C30)</f>
        <v>0</v>
      </c>
      <c r="D31" s="23">
        <f t="shared" ref="D31:H31" si="3">SUM(D27:D30)</f>
        <v>0</v>
      </c>
      <c r="E31" s="23">
        <f t="shared" si="3"/>
        <v>0</v>
      </c>
      <c r="F31" s="23">
        <f t="shared" si="3"/>
        <v>0</v>
      </c>
      <c r="G31" s="23">
        <f t="shared" si="3"/>
        <v>0</v>
      </c>
      <c r="H31" s="23">
        <f t="shared" si="3"/>
        <v>0</v>
      </c>
      <c r="I31" s="14"/>
      <c r="J31" s="28"/>
    </row>
    <row r="32" spans="1:10" s="20" customFormat="1" ht="12.75" customHeight="1" x14ac:dyDescent="0.25">
      <c r="A32" s="109"/>
      <c r="B32" s="37" t="s">
        <v>6</v>
      </c>
      <c r="C32" s="23"/>
      <c r="D32" s="23"/>
      <c r="E32" s="23"/>
      <c r="F32" s="23"/>
      <c r="G32" s="23"/>
      <c r="H32" s="23"/>
      <c r="I32" s="14" t="s">
        <v>181</v>
      </c>
      <c r="J32" s="28"/>
    </row>
    <row r="33" spans="1:10" s="20" customFormat="1" ht="12.75" customHeight="1" x14ac:dyDescent="0.25">
      <c r="A33" s="109"/>
      <c r="B33" s="39" t="s">
        <v>105</v>
      </c>
      <c r="C33" s="106">
        <f>'Tab F-Academic Detail'!C28</f>
        <v>0</v>
      </c>
      <c r="D33" s="106">
        <f>'Tab F-Academic Detail'!D28</f>
        <v>0</v>
      </c>
      <c r="E33" s="106">
        <f>'Tab F-Academic Detail'!E28</f>
        <v>0</v>
      </c>
      <c r="F33" s="106">
        <f>'Tab F-Academic Detail'!F28</f>
        <v>0</v>
      </c>
      <c r="G33" s="106">
        <f>'Tab F-Academic Detail'!G28</f>
        <v>0</v>
      </c>
      <c r="H33" s="106">
        <f>'Tab F-Academic Detail'!H28</f>
        <v>0</v>
      </c>
      <c r="I33" s="14"/>
      <c r="J33" s="28"/>
    </row>
    <row r="34" spans="1:10" s="20" customFormat="1" ht="12.75" customHeight="1" x14ac:dyDescent="0.25">
      <c r="A34" s="109"/>
      <c r="B34" s="39" t="s">
        <v>169</v>
      </c>
      <c r="C34" s="106">
        <f>'Tab F-Academic Detail'!C29</f>
        <v>0</v>
      </c>
      <c r="D34" s="106">
        <f>'Tab F-Academic Detail'!D29</f>
        <v>0</v>
      </c>
      <c r="E34" s="106">
        <f>'Tab F-Academic Detail'!E29</f>
        <v>0</v>
      </c>
      <c r="F34" s="106">
        <f>'Tab F-Academic Detail'!F29</f>
        <v>0</v>
      </c>
      <c r="G34" s="106">
        <f>'Tab F-Academic Detail'!G29</f>
        <v>0</v>
      </c>
      <c r="H34" s="106">
        <f>'Tab F-Academic Detail'!H29</f>
        <v>0</v>
      </c>
      <c r="I34" s="14"/>
      <c r="J34" s="28"/>
    </row>
    <row r="35" spans="1:10" s="20" customFormat="1" ht="12.75" customHeight="1" x14ac:dyDescent="0.25">
      <c r="A35" s="109"/>
      <c r="B35" s="39" t="s">
        <v>171</v>
      </c>
      <c r="C35" s="106">
        <f>'Tab F-Academic Detail'!C30</f>
        <v>0</v>
      </c>
      <c r="D35" s="106">
        <f>'Tab F-Academic Detail'!D30</f>
        <v>0</v>
      </c>
      <c r="E35" s="106">
        <f>'Tab F-Academic Detail'!E30</f>
        <v>0</v>
      </c>
      <c r="F35" s="106">
        <f>'Tab F-Academic Detail'!F30</f>
        <v>0</v>
      </c>
      <c r="G35" s="106">
        <f>'Tab F-Academic Detail'!G30</f>
        <v>0</v>
      </c>
      <c r="H35" s="106">
        <f>'Tab F-Academic Detail'!H30</f>
        <v>0</v>
      </c>
      <c r="I35" s="14"/>
      <c r="J35" s="28"/>
    </row>
    <row r="36" spans="1:10" s="20" customFormat="1" ht="12.75" customHeight="1" x14ac:dyDescent="0.25">
      <c r="A36" s="109"/>
      <c r="B36" s="39" t="s">
        <v>87</v>
      </c>
      <c r="C36" s="106">
        <f>'Tab F-Academic Detail'!C31</f>
        <v>0</v>
      </c>
      <c r="D36" s="106">
        <f>'Tab F-Academic Detail'!D31</f>
        <v>0</v>
      </c>
      <c r="E36" s="106">
        <f>'Tab F-Academic Detail'!E31</f>
        <v>0</v>
      </c>
      <c r="F36" s="106">
        <f>'Tab F-Academic Detail'!F31</f>
        <v>0</v>
      </c>
      <c r="G36" s="106">
        <f>'Tab F-Academic Detail'!G31</f>
        <v>0</v>
      </c>
      <c r="H36" s="106">
        <f>'Tab F-Academic Detail'!H31</f>
        <v>0</v>
      </c>
      <c r="I36" s="14"/>
      <c r="J36" s="28"/>
    </row>
    <row r="37" spans="1:10" s="20" customFormat="1" ht="12.75" customHeight="1" x14ac:dyDescent="0.25">
      <c r="A37" s="109"/>
      <c r="B37" s="39" t="s">
        <v>25</v>
      </c>
      <c r="C37" s="106">
        <f>'Tab F-Academic Detail'!C32</f>
        <v>0</v>
      </c>
      <c r="D37" s="106">
        <f>'Tab F-Academic Detail'!D32</f>
        <v>0</v>
      </c>
      <c r="E37" s="106">
        <f>'Tab F-Academic Detail'!E32</f>
        <v>0</v>
      </c>
      <c r="F37" s="106">
        <f>'Tab F-Academic Detail'!F32</f>
        <v>0</v>
      </c>
      <c r="G37" s="106">
        <f>'Tab F-Academic Detail'!G32</f>
        <v>0</v>
      </c>
      <c r="H37" s="106">
        <f>'Tab F-Academic Detail'!H32</f>
        <v>0</v>
      </c>
      <c r="I37" s="14"/>
      <c r="J37" s="28"/>
    </row>
    <row r="38" spans="1:10" s="20" customFormat="1" ht="12.75" customHeight="1" x14ac:dyDescent="0.25">
      <c r="A38" s="109"/>
      <c r="B38" s="39" t="s">
        <v>173</v>
      </c>
      <c r="C38" s="106">
        <f>'Tab F-Academic Detail'!C33</f>
        <v>0</v>
      </c>
      <c r="D38" s="106">
        <f>'Tab F-Academic Detail'!D33</f>
        <v>0</v>
      </c>
      <c r="E38" s="106">
        <f>'Tab F-Academic Detail'!E33</f>
        <v>0</v>
      </c>
      <c r="F38" s="106">
        <f>'Tab F-Academic Detail'!F33</f>
        <v>0</v>
      </c>
      <c r="G38" s="106">
        <f>'Tab F-Academic Detail'!G33</f>
        <v>0</v>
      </c>
      <c r="H38" s="106">
        <f>'Tab F-Academic Detail'!H33</f>
        <v>0</v>
      </c>
      <c r="I38" s="14"/>
      <c r="J38" s="28"/>
    </row>
    <row r="39" spans="1:10" s="20" customFormat="1" ht="12.75" customHeight="1" x14ac:dyDescent="0.25">
      <c r="A39" s="109"/>
      <c r="B39" s="39" t="s">
        <v>48</v>
      </c>
      <c r="C39" s="106">
        <f>'Tab F-Academic Detail'!C34</f>
        <v>0</v>
      </c>
      <c r="D39" s="106">
        <f>'Tab F-Academic Detail'!D34</f>
        <v>0</v>
      </c>
      <c r="E39" s="106">
        <f>'Tab F-Academic Detail'!E34</f>
        <v>0</v>
      </c>
      <c r="F39" s="106">
        <f>'Tab F-Academic Detail'!F34</f>
        <v>0</v>
      </c>
      <c r="G39" s="106">
        <f>'Tab F-Academic Detail'!G34</f>
        <v>0</v>
      </c>
      <c r="H39" s="106">
        <f>'Tab F-Academic Detail'!H34</f>
        <v>0</v>
      </c>
      <c r="I39" s="14"/>
      <c r="J39" s="28"/>
    </row>
    <row r="40" spans="1:10" s="20" customFormat="1" ht="12.75" customHeight="1" x14ac:dyDescent="0.25">
      <c r="A40" s="109"/>
      <c r="B40" s="39" t="s">
        <v>168</v>
      </c>
      <c r="C40" s="106">
        <f>'Tab F-Academic Detail'!C35</f>
        <v>0</v>
      </c>
      <c r="D40" s="106">
        <f>'Tab F-Academic Detail'!D35</f>
        <v>0</v>
      </c>
      <c r="E40" s="106">
        <f>'Tab F-Academic Detail'!E35</f>
        <v>0</v>
      </c>
      <c r="F40" s="106">
        <f>'Tab F-Academic Detail'!F35</f>
        <v>0</v>
      </c>
      <c r="G40" s="106">
        <f>'Tab F-Academic Detail'!G35</f>
        <v>0</v>
      </c>
      <c r="H40" s="106">
        <f>'Tab F-Academic Detail'!H35</f>
        <v>0</v>
      </c>
      <c r="I40" s="14"/>
      <c r="J40" s="28"/>
    </row>
    <row r="41" spans="1:10" s="20" customFormat="1" ht="12.75" customHeight="1" x14ac:dyDescent="0.25">
      <c r="A41" s="109"/>
      <c r="B41" s="39" t="s">
        <v>176</v>
      </c>
      <c r="C41" s="106">
        <f>'Tab F-Academic Detail'!C38</f>
        <v>0</v>
      </c>
      <c r="D41" s="106">
        <f>'Tab F-Academic Detail'!D38</f>
        <v>0</v>
      </c>
      <c r="E41" s="106">
        <f>'Tab F-Academic Detail'!E38</f>
        <v>0</v>
      </c>
      <c r="F41" s="106">
        <f>'Tab F-Academic Detail'!F38</f>
        <v>0</v>
      </c>
      <c r="G41" s="106">
        <f>'Tab F-Academic Detail'!G38</f>
        <v>0</v>
      </c>
      <c r="H41" s="106">
        <f>'Tab F-Academic Detail'!H38</f>
        <v>0</v>
      </c>
    </row>
    <row r="42" spans="1:10" s="20" customFormat="1" ht="12.75" customHeight="1" x14ac:dyDescent="0.25">
      <c r="A42" s="109"/>
      <c r="B42" s="39" t="s">
        <v>124</v>
      </c>
      <c r="C42" s="107">
        <f>'Tab G-Staff Detail'!C16</f>
        <v>0</v>
      </c>
      <c r="D42" s="107">
        <f>'Tab G-Staff Detail'!D16</f>
        <v>0</v>
      </c>
      <c r="E42" s="107">
        <f>'Tab G-Staff Detail'!E16</f>
        <v>0</v>
      </c>
      <c r="F42" s="107">
        <f>'Tab G-Staff Detail'!F16</f>
        <v>0</v>
      </c>
      <c r="G42" s="107">
        <f>'Tab G-Staff Detail'!G16</f>
        <v>0</v>
      </c>
      <c r="H42" s="107">
        <f>'Tab G-Staff Detail'!H16</f>
        <v>0</v>
      </c>
      <c r="I42" s="14"/>
    </row>
    <row r="43" spans="1:10" s="20" customFormat="1" ht="12.75" customHeight="1" x14ac:dyDescent="0.25">
      <c r="A43" s="109"/>
      <c r="B43" s="40" t="s">
        <v>49</v>
      </c>
      <c r="C43" s="23">
        <f t="shared" ref="C43:H43" si="4">SUM(C33:C42)</f>
        <v>0</v>
      </c>
      <c r="D43" s="23">
        <f t="shared" si="4"/>
        <v>0</v>
      </c>
      <c r="E43" s="23">
        <f t="shared" si="4"/>
        <v>0</v>
      </c>
      <c r="F43" s="23">
        <f t="shared" si="4"/>
        <v>0</v>
      </c>
      <c r="G43" s="23">
        <f t="shared" si="4"/>
        <v>0</v>
      </c>
      <c r="H43" s="23">
        <f t="shared" si="4"/>
        <v>0</v>
      </c>
      <c r="I43" s="14"/>
    </row>
    <row r="44" spans="1:10" s="20" customFormat="1" ht="12.75" customHeight="1" x14ac:dyDescent="0.25">
      <c r="A44" s="109"/>
      <c r="B44" s="17" t="s">
        <v>72</v>
      </c>
      <c r="C44" s="120">
        <f t="shared" ref="C44:H44" si="5">SUM(C25, C31, C43)</f>
        <v>0</v>
      </c>
      <c r="D44" s="120">
        <f t="shared" si="5"/>
        <v>0</v>
      </c>
      <c r="E44" s="120">
        <f t="shared" si="5"/>
        <v>0</v>
      </c>
      <c r="F44" s="120">
        <f t="shared" si="5"/>
        <v>0</v>
      </c>
      <c r="G44" s="120">
        <f t="shared" si="5"/>
        <v>0</v>
      </c>
      <c r="H44" s="120">
        <f t="shared" si="5"/>
        <v>0</v>
      </c>
      <c r="I44" s="14"/>
    </row>
    <row r="45" spans="1:10" s="20" customFormat="1" ht="3.75" customHeight="1" x14ac:dyDescent="0.25">
      <c r="A45" s="109"/>
      <c r="B45" s="17"/>
      <c r="C45" s="23"/>
      <c r="D45" s="23"/>
      <c r="E45" s="23"/>
      <c r="F45" s="23"/>
      <c r="G45" s="23"/>
      <c r="H45" s="23"/>
      <c r="I45" s="14"/>
    </row>
    <row r="46" spans="1:10" s="20" customFormat="1" ht="12.75" customHeight="1" x14ac:dyDescent="0.25">
      <c r="A46" s="109"/>
      <c r="B46" s="17" t="s">
        <v>115</v>
      </c>
      <c r="C46" s="19"/>
      <c r="D46" s="19"/>
      <c r="E46" s="19"/>
      <c r="F46" s="19"/>
      <c r="G46" s="19"/>
      <c r="H46" s="19"/>
      <c r="I46" s="14"/>
    </row>
    <row r="47" spans="1:10" s="20" customFormat="1" ht="12.75" customHeight="1" x14ac:dyDescent="0.25">
      <c r="A47" s="109"/>
      <c r="B47" s="37" t="s">
        <v>51</v>
      </c>
      <c r="C47" s="19"/>
      <c r="D47" s="19"/>
      <c r="E47" s="19"/>
      <c r="F47" s="19"/>
      <c r="G47" s="19"/>
      <c r="H47" s="19"/>
      <c r="I47" s="14" t="s">
        <v>108</v>
      </c>
    </row>
    <row r="48" spans="1:10" s="20" customFormat="1" ht="12.75" customHeight="1" x14ac:dyDescent="0.25">
      <c r="A48" s="109"/>
      <c r="B48" s="39" t="s">
        <v>223</v>
      </c>
      <c r="C48" s="106">
        <v>0</v>
      </c>
      <c r="D48" s="106">
        <v>10000</v>
      </c>
      <c r="E48" s="106">
        <v>10000</v>
      </c>
      <c r="F48" s="106">
        <v>10000</v>
      </c>
      <c r="G48" s="106">
        <v>10000</v>
      </c>
      <c r="H48" s="106">
        <v>10000</v>
      </c>
      <c r="I48" s="14"/>
    </row>
    <row r="49" spans="1:9" s="20" customFormat="1" ht="12.75" customHeight="1" x14ac:dyDescent="0.25">
      <c r="A49" s="109"/>
      <c r="B49" s="39" t="s">
        <v>224</v>
      </c>
      <c r="C49" s="106">
        <v>0</v>
      </c>
      <c r="D49" s="106">
        <v>0</v>
      </c>
      <c r="E49" s="106">
        <v>0</v>
      </c>
      <c r="F49" s="106">
        <v>0</v>
      </c>
      <c r="G49" s="106">
        <v>0</v>
      </c>
      <c r="H49" s="106">
        <v>0</v>
      </c>
      <c r="I49" s="14"/>
    </row>
    <row r="50" spans="1:9" s="20" customFormat="1" ht="12.75" customHeight="1" x14ac:dyDescent="0.25">
      <c r="A50" s="109"/>
      <c r="B50" s="39" t="s">
        <v>225</v>
      </c>
      <c r="C50" s="106">
        <v>0</v>
      </c>
      <c r="D50" s="106">
        <v>6000</v>
      </c>
      <c r="E50" s="106">
        <v>12000</v>
      </c>
      <c r="F50" s="106">
        <v>12000</v>
      </c>
      <c r="G50" s="106">
        <v>12000</v>
      </c>
      <c r="H50" s="106">
        <v>12000</v>
      </c>
      <c r="I50" s="14"/>
    </row>
    <row r="51" spans="1:9" s="20" customFormat="1" ht="12.75" customHeight="1" x14ac:dyDescent="0.25">
      <c r="A51" s="109"/>
      <c r="B51" s="39" t="s">
        <v>226</v>
      </c>
      <c r="C51" s="107">
        <v>0</v>
      </c>
      <c r="D51" s="107">
        <v>0</v>
      </c>
      <c r="E51" s="107">
        <v>0</v>
      </c>
      <c r="F51" s="107">
        <v>0</v>
      </c>
      <c r="G51" s="107">
        <v>0</v>
      </c>
      <c r="H51" s="107">
        <v>0</v>
      </c>
      <c r="I51" s="14"/>
    </row>
    <row r="52" spans="1:9" s="20" customFormat="1" ht="12.75" customHeight="1" x14ac:dyDescent="0.25">
      <c r="A52" s="109"/>
      <c r="B52" s="38" t="s">
        <v>50</v>
      </c>
      <c r="C52" s="23">
        <f t="shared" ref="C52:H52" si="6">SUM(C48:C51)</f>
        <v>0</v>
      </c>
      <c r="D52" s="23">
        <f t="shared" si="6"/>
        <v>16000</v>
      </c>
      <c r="E52" s="23">
        <f t="shared" si="6"/>
        <v>22000</v>
      </c>
      <c r="F52" s="23">
        <f t="shared" si="6"/>
        <v>22000</v>
      </c>
      <c r="G52" s="23">
        <f t="shared" si="6"/>
        <v>22000</v>
      </c>
      <c r="H52" s="23">
        <f t="shared" si="6"/>
        <v>22000</v>
      </c>
      <c r="I52" s="14"/>
    </row>
    <row r="53" spans="1:9" s="20" customFormat="1" ht="12.75" customHeight="1" x14ac:dyDescent="0.25">
      <c r="A53" s="109"/>
      <c r="B53" s="37" t="s">
        <v>52</v>
      </c>
      <c r="C53" s="19"/>
      <c r="D53" s="19"/>
      <c r="E53" s="19"/>
      <c r="F53" s="19"/>
      <c r="G53" s="19"/>
      <c r="H53" s="19"/>
      <c r="I53" s="14"/>
    </row>
    <row r="54" spans="1:9" s="20" customFormat="1" ht="12.75" customHeight="1" x14ac:dyDescent="0.25">
      <c r="A54" s="109"/>
      <c r="B54" s="39" t="s">
        <v>227</v>
      </c>
      <c r="C54" s="106">
        <v>0</v>
      </c>
      <c r="D54" s="106">
        <v>0</v>
      </c>
      <c r="E54" s="106">
        <v>0</v>
      </c>
      <c r="F54" s="106">
        <v>0</v>
      </c>
      <c r="G54" s="106">
        <v>0</v>
      </c>
      <c r="H54" s="106">
        <v>0</v>
      </c>
      <c r="I54" s="14"/>
    </row>
    <row r="55" spans="1:9" s="20" customFormat="1" ht="12.75" customHeight="1" x14ac:dyDescent="0.25">
      <c r="A55" s="109"/>
      <c r="B55" s="39" t="s">
        <v>228</v>
      </c>
      <c r="C55" s="106">
        <v>0</v>
      </c>
      <c r="D55" s="106">
        <v>0</v>
      </c>
      <c r="E55" s="106">
        <v>0</v>
      </c>
      <c r="F55" s="106">
        <v>0</v>
      </c>
      <c r="G55" s="106">
        <v>0</v>
      </c>
      <c r="H55" s="106">
        <v>0</v>
      </c>
      <c r="I55" s="14"/>
    </row>
    <row r="56" spans="1:9" s="20" customFormat="1" ht="12.75" customHeight="1" x14ac:dyDescent="0.25">
      <c r="A56" s="109"/>
      <c r="B56" s="39" t="s">
        <v>229</v>
      </c>
      <c r="C56" s="106">
        <v>0</v>
      </c>
      <c r="D56" s="106">
        <v>0</v>
      </c>
      <c r="E56" s="106">
        <v>0</v>
      </c>
      <c r="F56" s="106">
        <v>0</v>
      </c>
      <c r="G56" s="106">
        <v>0</v>
      </c>
      <c r="H56" s="106">
        <v>0</v>
      </c>
      <c r="I56" s="14"/>
    </row>
    <row r="57" spans="1:9" s="20" customFormat="1" ht="12.75" customHeight="1" x14ac:dyDescent="0.25">
      <c r="A57" s="109"/>
      <c r="B57" s="39" t="s">
        <v>230</v>
      </c>
      <c r="C57" s="106">
        <v>0</v>
      </c>
      <c r="D57" s="106">
        <v>0</v>
      </c>
      <c r="E57" s="106">
        <v>0</v>
      </c>
      <c r="F57" s="106">
        <v>0</v>
      </c>
      <c r="G57" s="106">
        <v>0</v>
      </c>
      <c r="H57" s="106">
        <v>0</v>
      </c>
      <c r="I57" s="14"/>
    </row>
    <row r="58" spans="1:9" s="20" customFormat="1" ht="12.75" customHeight="1" x14ac:dyDescent="0.25">
      <c r="A58" s="109"/>
      <c r="B58" s="39" t="s">
        <v>231</v>
      </c>
      <c r="C58" s="106">
        <v>0</v>
      </c>
      <c r="D58" s="106">
        <v>0</v>
      </c>
      <c r="E58" s="106">
        <v>0</v>
      </c>
      <c r="F58" s="106">
        <v>0</v>
      </c>
      <c r="G58" s="106">
        <v>0</v>
      </c>
      <c r="H58" s="106">
        <v>0</v>
      </c>
      <c r="I58" s="14"/>
    </row>
    <row r="59" spans="1:9" s="20" customFormat="1" ht="12.75" customHeight="1" x14ac:dyDescent="0.25">
      <c r="A59" s="109"/>
      <c r="B59" s="39" t="s">
        <v>232</v>
      </c>
      <c r="C59" s="106">
        <v>0</v>
      </c>
      <c r="D59" s="106">
        <v>0</v>
      </c>
      <c r="E59" s="106">
        <v>0</v>
      </c>
      <c r="F59" s="106">
        <v>0</v>
      </c>
      <c r="G59" s="106">
        <v>0</v>
      </c>
      <c r="H59" s="106">
        <v>0</v>
      </c>
      <c r="I59" s="14"/>
    </row>
    <row r="60" spans="1:9" s="20" customFormat="1" ht="12.75" customHeight="1" x14ac:dyDescent="0.25">
      <c r="A60" s="109"/>
      <c r="B60" s="39" t="s">
        <v>233</v>
      </c>
      <c r="C60" s="106">
        <v>0</v>
      </c>
      <c r="D60" s="106">
        <v>0</v>
      </c>
      <c r="E60" s="106">
        <v>0</v>
      </c>
      <c r="F60" s="106">
        <v>0</v>
      </c>
      <c r="G60" s="106">
        <v>0</v>
      </c>
      <c r="H60" s="106">
        <v>0</v>
      </c>
      <c r="I60" s="14" t="s">
        <v>80</v>
      </c>
    </row>
    <row r="61" spans="1:9" s="20" customFormat="1" ht="12.75" customHeight="1" x14ac:dyDescent="0.25">
      <c r="A61" s="109"/>
      <c r="B61" s="39" t="s">
        <v>226</v>
      </c>
      <c r="C61" s="107">
        <v>0</v>
      </c>
      <c r="D61" s="107">
        <v>0</v>
      </c>
      <c r="E61" s="107">
        <v>0</v>
      </c>
      <c r="F61" s="107">
        <v>0</v>
      </c>
      <c r="G61" s="107">
        <v>0</v>
      </c>
      <c r="H61" s="107">
        <v>0</v>
      </c>
      <c r="I61" s="35"/>
    </row>
    <row r="62" spans="1:9" s="20" customFormat="1" ht="12.75" customHeight="1" x14ac:dyDescent="0.25">
      <c r="A62" s="109"/>
      <c r="B62" s="38" t="s">
        <v>53</v>
      </c>
      <c r="C62" s="23">
        <f t="shared" ref="C62:H62" si="7">SUM(C54:C61)</f>
        <v>0</v>
      </c>
      <c r="D62" s="23">
        <f>SUM(D54:D61)</f>
        <v>0</v>
      </c>
      <c r="E62" s="23">
        <f t="shared" si="7"/>
        <v>0</v>
      </c>
      <c r="F62" s="23">
        <f t="shared" si="7"/>
        <v>0</v>
      </c>
      <c r="G62" s="23">
        <f t="shared" si="7"/>
        <v>0</v>
      </c>
      <c r="H62" s="23">
        <f t="shared" si="7"/>
        <v>0</v>
      </c>
      <c r="I62" s="14"/>
    </row>
    <row r="63" spans="1:9" s="20" customFormat="1" ht="12.75" customHeight="1" x14ac:dyDescent="0.25">
      <c r="A63" s="109"/>
      <c r="B63" s="17" t="s">
        <v>13</v>
      </c>
      <c r="C63" s="120">
        <f t="shared" ref="C63:H63" si="8">C62+C52</f>
        <v>0</v>
      </c>
      <c r="D63" s="120">
        <f t="shared" si="8"/>
        <v>16000</v>
      </c>
      <c r="E63" s="120">
        <f t="shared" si="8"/>
        <v>22000</v>
      </c>
      <c r="F63" s="120">
        <f t="shared" si="8"/>
        <v>22000</v>
      </c>
      <c r="G63" s="120">
        <f t="shared" si="8"/>
        <v>22000</v>
      </c>
      <c r="H63" s="120">
        <f t="shared" si="8"/>
        <v>22000</v>
      </c>
      <c r="I63" s="14"/>
    </row>
    <row r="64" spans="1:9" s="20" customFormat="1" ht="3.75" customHeight="1" x14ac:dyDescent="0.25">
      <c r="A64" s="109"/>
      <c r="B64" s="17"/>
      <c r="C64" s="13"/>
      <c r="D64" s="13"/>
      <c r="E64" s="13"/>
      <c r="F64" s="13"/>
      <c r="G64" s="13"/>
      <c r="H64" s="13"/>
      <c r="I64" s="14"/>
    </row>
    <row r="65" spans="1:14" s="20" customFormat="1" ht="12.75" customHeight="1" x14ac:dyDescent="0.25">
      <c r="A65" s="109"/>
      <c r="B65" s="17" t="s">
        <v>141</v>
      </c>
      <c r="C65" s="19"/>
      <c r="D65" s="19"/>
      <c r="E65" s="19"/>
      <c r="F65" s="19"/>
      <c r="G65" s="19"/>
      <c r="H65" s="19"/>
      <c r="I65" s="14"/>
    </row>
    <row r="66" spans="1:14" s="20" customFormat="1" ht="12.75" customHeight="1" x14ac:dyDescent="0.25">
      <c r="A66" s="109"/>
      <c r="B66" s="39" t="s">
        <v>142</v>
      </c>
      <c r="C66" s="106">
        <v>0</v>
      </c>
      <c r="D66" s="106">
        <v>0</v>
      </c>
      <c r="E66" s="106">
        <f t="shared" ref="D66:H69" si="9">D66*(1.03)</f>
        <v>0</v>
      </c>
      <c r="F66" s="106">
        <f t="shared" si="9"/>
        <v>0</v>
      </c>
      <c r="G66" s="106">
        <f t="shared" si="9"/>
        <v>0</v>
      </c>
      <c r="H66" s="106">
        <f t="shared" si="9"/>
        <v>0</v>
      </c>
      <c r="I66" s="14" t="s">
        <v>109</v>
      </c>
    </row>
    <row r="67" spans="1:14" s="20" customFormat="1" ht="12.75" customHeight="1" x14ac:dyDescent="0.25">
      <c r="A67" s="109"/>
      <c r="B67" s="39" t="s">
        <v>143</v>
      </c>
      <c r="C67" s="106">
        <v>0</v>
      </c>
      <c r="D67" s="106">
        <v>0</v>
      </c>
      <c r="E67" s="106">
        <f t="shared" si="9"/>
        <v>0</v>
      </c>
      <c r="F67" s="106">
        <f t="shared" si="9"/>
        <v>0</v>
      </c>
      <c r="G67" s="106">
        <f t="shared" si="9"/>
        <v>0</v>
      </c>
      <c r="H67" s="106">
        <f t="shared" si="9"/>
        <v>0</v>
      </c>
      <c r="I67" s="14" t="s">
        <v>109</v>
      </c>
    </row>
    <row r="68" spans="1:14" s="20" customFormat="1" ht="12.75" customHeight="1" x14ac:dyDescent="0.25">
      <c r="A68" s="109"/>
      <c r="B68" s="39" t="s">
        <v>144</v>
      </c>
      <c r="C68" s="106">
        <v>0</v>
      </c>
      <c r="D68" s="106">
        <f t="shared" si="9"/>
        <v>0</v>
      </c>
      <c r="E68" s="106">
        <f t="shared" si="9"/>
        <v>0</v>
      </c>
      <c r="F68" s="106">
        <f t="shared" si="9"/>
        <v>0</v>
      </c>
      <c r="G68" s="106">
        <f t="shared" si="9"/>
        <v>0</v>
      </c>
      <c r="H68" s="106">
        <f t="shared" si="9"/>
        <v>0</v>
      </c>
    </row>
    <row r="69" spans="1:14" s="20" customFormat="1" ht="12.75" customHeight="1" x14ac:dyDescent="0.25">
      <c r="A69" s="109"/>
      <c r="B69" s="39" t="s">
        <v>145</v>
      </c>
      <c r="C69" s="107">
        <v>0</v>
      </c>
      <c r="D69" s="107">
        <f t="shared" si="9"/>
        <v>0</v>
      </c>
      <c r="E69" s="107">
        <f t="shared" si="9"/>
        <v>0</v>
      </c>
      <c r="F69" s="107">
        <f t="shared" si="9"/>
        <v>0</v>
      </c>
      <c r="G69" s="107">
        <f t="shared" si="9"/>
        <v>0</v>
      </c>
      <c r="H69" s="107">
        <f t="shared" si="9"/>
        <v>0</v>
      </c>
    </row>
    <row r="70" spans="1:14" s="20" customFormat="1" ht="12.75" customHeight="1" x14ac:dyDescent="0.25">
      <c r="A70" s="109"/>
      <c r="B70" s="40" t="s">
        <v>234</v>
      </c>
      <c r="C70" s="23">
        <f t="shared" ref="C70:H70" si="10">SUM(C66:C69)</f>
        <v>0</v>
      </c>
      <c r="D70" s="23">
        <f t="shared" si="10"/>
        <v>0</v>
      </c>
      <c r="E70" s="23">
        <f t="shared" si="10"/>
        <v>0</v>
      </c>
      <c r="F70" s="23">
        <f t="shared" si="10"/>
        <v>0</v>
      </c>
      <c r="G70" s="23">
        <f t="shared" si="10"/>
        <v>0</v>
      </c>
      <c r="H70" s="23">
        <f t="shared" si="10"/>
        <v>0</v>
      </c>
      <c r="I70" s="14" t="s">
        <v>125</v>
      </c>
    </row>
    <row r="71" spans="1:14" s="20" customFormat="1" ht="3.75" customHeight="1" x14ac:dyDescent="0.25">
      <c r="A71" s="109"/>
      <c r="B71" s="17"/>
      <c r="C71" s="31"/>
      <c r="D71" s="31"/>
      <c r="E71" s="31"/>
      <c r="F71" s="31"/>
      <c r="G71" s="31"/>
      <c r="H71" s="31"/>
      <c r="I71" s="14"/>
    </row>
    <row r="72" spans="1:14" s="20" customFormat="1" ht="12.75" customHeight="1" x14ac:dyDescent="0.2">
      <c r="A72" s="108" t="s">
        <v>112</v>
      </c>
      <c r="B72" s="116" t="s">
        <v>235</v>
      </c>
      <c r="C72" s="117">
        <f>SUM(C63,C44,C70)</f>
        <v>0</v>
      </c>
      <c r="D72" s="117">
        <f>SUM(D63,D44,D70)</f>
        <v>16000</v>
      </c>
      <c r="E72" s="117">
        <f>SUM(E63,E44,E70)</f>
        <v>22000</v>
      </c>
      <c r="F72" s="117">
        <f t="shared" ref="F72:H72" si="11">SUM(F63,F44,F70)</f>
        <v>22000</v>
      </c>
      <c r="G72" s="117">
        <f t="shared" si="11"/>
        <v>22000</v>
      </c>
      <c r="H72" s="117">
        <f t="shared" si="11"/>
        <v>22000</v>
      </c>
      <c r="I72" s="14"/>
    </row>
    <row r="73" spans="1:14" s="20" customFormat="1" ht="3.75" customHeight="1" x14ac:dyDescent="0.2">
      <c r="A73" s="108"/>
      <c r="B73" s="6"/>
      <c r="C73" s="23"/>
      <c r="D73" s="23"/>
      <c r="E73" s="23"/>
      <c r="F73" s="23"/>
      <c r="G73" s="23"/>
      <c r="H73" s="23"/>
      <c r="I73" s="14"/>
    </row>
    <row r="74" spans="1:14" s="20" customFormat="1" ht="12.75" customHeight="1" x14ac:dyDescent="0.25">
      <c r="A74" s="109"/>
      <c r="B74" s="100" t="s">
        <v>146</v>
      </c>
      <c r="C74" s="115">
        <f t="shared" ref="C74:H74" si="12">C12-C72</f>
        <v>0</v>
      </c>
      <c r="D74" s="115">
        <f t="shared" si="12"/>
        <v>584000</v>
      </c>
      <c r="E74" s="115">
        <f t="shared" si="12"/>
        <v>1361749.9999999998</v>
      </c>
      <c r="F74" s="115">
        <f t="shared" si="12"/>
        <v>1711531.2499999995</v>
      </c>
      <c r="G74" s="115">
        <f t="shared" si="12"/>
        <v>1722562.8124999993</v>
      </c>
      <c r="H74" s="115">
        <f t="shared" si="12"/>
        <v>1766176.8828124991</v>
      </c>
      <c r="I74" s="14"/>
    </row>
    <row r="75" spans="1:14" ht="3.75" customHeight="1" x14ac:dyDescent="0.2">
      <c r="B75" s="36"/>
      <c r="C75" s="48"/>
      <c r="D75" s="48"/>
      <c r="E75" s="48"/>
      <c r="F75" s="48"/>
      <c r="G75" s="48"/>
      <c r="H75" s="48"/>
      <c r="K75" s="29"/>
      <c r="L75" s="29"/>
      <c r="M75" s="29"/>
      <c r="N75" s="29"/>
    </row>
    <row r="76" spans="1:14" ht="12.75" customHeight="1" x14ac:dyDescent="0.2">
      <c r="B76" s="265" t="s">
        <v>307</v>
      </c>
      <c r="C76" s="59"/>
      <c r="D76" s="59"/>
      <c r="E76" s="59"/>
      <c r="F76" s="59"/>
      <c r="G76" s="59"/>
      <c r="H76" s="59"/>
      <c r="K76" s="29"/>
      <c r="L76" s="29"/>
      <c r="M76" s="29"/>
      <c r="N76" s="29"/>
    </row>
    <row r="77" spans="1:14" s="14" customFormat="1" ht="12.75" customHeight="1" x14ac:dyDescent="0.2">
      <c r="A77" s="110"/>
      <c r="B77" s="44" t="s">
        <v>308</v>
      </c>
      <c r="C77" s="266">
        <v>0</v>
      </c>
      <c r="D77" s="266">
        <v>0</v>
      </c>
      <c r="E77" s="266">
        <f>SUM(D72+D78+D79)*0.048</f>
        <v>768</v>
      </c>
      <c r="F77" s="266">
        <f>SUM(E72+E78+E79)*0.048</f>
        <v>66383.135999999984</v>
      </c>
      <c r="G77" s="266">
        <f>SUM(F72+F78+F79)*0.048</f>
        <v>80023.109471999982</v>
      </c>
      <c r="H77" s="266">
        <f>SUM(G72+G78+G79)*0.048</f>
        <v>79897.90574534396</v>
      </c>
      <c r="I77" s="11" t="s">
        <v>309</v>
      </c>
    </row>
    <row r="78" spans="1:14" s="20" customFormat="1" ht="12.75" customHeight="1" x14ac:dyDescent="0.2">
      <c r="A78" s="110" t="s">
        <v>113</v>
      </c>
      <c r="B78" s="44" t="s">
        <v>147</v>
      </c>
      <c r="C78" s="31">
        <v>0</v>
      </c>
      <c r="D78" s="31">
        <v>0</v>
      </c>
      <c r="E78" s="31">
        <f>D12*0.2</f>
        <v>120000</v>
      </c>
      <c r="F78" s="31">
        <f>E12*0.2</f>
        <v>276749.99999999994</v>
      </c>
      <c r="G78" s="31">
        <f>F12*0.2</f>
        <v>346706.24999999994</v>
      </c>
      <c r="H78" s="31">
        <f>G12*0.2</f>
        <v>348912.56249999988</v>
      </c>
      <c r="I78" s="11" t="s">
        <v>198</v>
      </c>
    </row>
    <row r="79" spans="1:14" s="20" customFormat="1" ht="12.75" customHeight="1" x14ac:dyDescent="0.25">
      <c r="A79" s="110" t="s">
        <v>118</v>
      </c>
      <c r="B79" s="44" t="s">
        <v>148</v>
      </c>
      <c r="C79" s="24">
        <v>0</v>
      </c>
      <c r="D79" s="24">
        <v>0</v>
      </c>
      <c r="E79" s="24">
        <f>E74-E77-E78</f>
        <v>1240981.9999999998</v>
      </c>
      <c r="F79" s="24">
        <f>F74-F77-F78</f>
        <v>1368398.1139999996</v>
      </c>
      <c r="G79" s="24">
        <f>G74-G77-G78</f>
        <v>1295833.4530279993</v>
      </c>
      <c r="H79" s="24">
        <f>H74-H77-H78</f>
        <v>1337366.4145671553</v>
      </c>
      <c r="I79" s="14"/>
    </row>
    <row r="80" spans="1:14" s="20" customFormat="1" ht="12.75" customHeight="1" x14ac:dyDescent="0.25">
      <c r="A80" s="110" t="s">
        <v>150</v>
      </c>
      <c r="B80" s="63" t="s">
        <v>21</v>
      </c>
      <c r="C80" s="23">
        <f t="shared" ref="C80:D80" si="13">SUM(C77:C79)</f>
        <v>0</v>
      </c>
      <c r="D80" s="23">
        <f t="shared" si="13"/>
        <v>0</v>
      </c>
      <c r="E80" s="23">
        <f>SUM(E77:E79)</f>
        <v>1361749.9999999998</v>
      </c>
      <c r="F80" s="23">
        <f t="shared" ref="F80:H80" si="14">SUM(F77:F79)</f>
        <v>1711531.2499999995</v>
      </c>
      <c r="G80" s="23">
        <f t="shared" si="14"/>
        <v>1722562.8124999991</v>
      </c>
      <c r="H80" s="23">
        <f t="shared" si="14"/>
        <v>1766176.8828124991</v>
      </c>
      <c r="I80" s="14"/>
    </row>
    <row r="81" spans="2:14" ht="3.75" customHeight="1" x14ac:dyDescent="0.2">
      <c r="B81" s="36"/>
      <c r="C81" s="48"/>
      <c r="D81" s="48"/>
      <c r="E81" s="48"/>
      <c r="F81" s="48"/>
      <c r="G81" s="48"/>
      <c r="H81" s="48"/>
      <c r="I81" s="29"/>
      <c r="K81" s="29"/>
      <c r="L81" s="29"/>
      <c r="M81" s="29"/>
      <c r="N81" s="29"/>
    </row>
    <row r="82" spans="2:14" ht="12.75" customHeight="1" x14ac:dyDescent="0.2">
      <c r="B82" s="267" t="s">
        <v>270</v>
      </c>
      <c r="C82" s="52"/>
      <c r="D82" s="53"/>
      <c r="E82" s="60">
        <f>(E77+E78)/E12</f>
        <v>8.72758807588076E-2</v>
      </c>
      <c r="F82" s="60">
        <f>(F77+F78)/F12</f>
        <v>0.19793882342761346</v>
      </c>
      <c r="G82" s="60">
        <f>(G77+G78)/G12</f>
        <v>0.24460532828880308</v>
      </c>
      <c r="H82" s="61">
        <f>(H77+H78)/H12</f>
        <v>0.23980316061960139</v>
      </c>
      <c r="I82" s="11" t="s">
        <v>269</v>
      </c>
      <c r="K82" s="29"/>
      <c r="L82" s="29"/>
      <c r="M82" s="29"/>
      <c r="N82" s="29"/>
    </row>
    <row r="83" spans="2:14" ht="12.75" customHeight="1" x14ac:dyDescent="0.2">
      <c r="B83" s="54" t="s">
        <v>312</v>
      </c>
      <c r="C83" s="55"/>
      <c r="D83" s="55"/>
      <c r="E83" s="56"/>
      <c r="F83" s="56"/>
      <c r="G83" s="56"/>
      <c r="H83" s="57"/>
      <c r="I83" s="58"/>
      <c r="K83" s="29"/>
      <c r="L83" s="29"/>
      <c r="M83" s="29"/>
      <c r="N83" s="29"/>
    </row>
    <row r="84" spans="2:14" ht="3.75" customHeight="1" x14ac:dyDescent="0.2">
      <c r="B84" s="29"/>
      <c r="C84" s="29"/>
      <c r="D84" s="29"/>
      <c r="E84" s="45"/>
      <c r="F84" s="45"/>
      <c r="G84" s="45"/>
      <c r="H84" s="45"/>
      <c r="K84" s="29"/>
      <c r="L84" s="29"/>
      <c r="M84" s="29"/>
      <c r="N84" s="29"/>
    </row>
    <row r="85" spans="2:14" ht="12.75" x14ac:dyDescent="0.2">
      <c r="B85" s="43" t="s">
        <v>313</v>
      </c>
      <c r="C85" s="29"/>
      <c r="D85" s="29"/>
      <c r="E85" s="45"/>
      <c r="F85" s="45"/>
      <c r="G85" s="45"/>
      <c r="H85" s="45"/>
      <c r="K85" s="29"/>
      <c r="L85" s="29"/>
      <c r="M85" s="29"/>
      <c r="N85" s="29"/>
    </row>
    <row r="86" spans="2:14" ht="12.75" x14ac:dyDescent="0.2">
      <c r="B86" s="43" t="s">
        <v>314</v>
      </c>
      <c r="C86" s="29"/>
      <c r="D86" s="29"/>
      <c r="E86" s="45"/>
      <c r="F86" s="45"/>
      <c r="G86" s="45"/>
      <c r="H86" s="45"/>
      <c r="K86" s="29"/>
      <c r="L86" s="29"/>
      <c r="M86" s="29"/>
      <c r="N86" s="29"/>
    </row>
    <row r="87" spans="2:14" ht="12.75" x14ac:dyDescent="0.2">
      <c r="B87" s="43" t="s">
        <v>149</v>
      </c>
      <c r="C87" s="29"/>
      <c r="D87" s="29"/>
      <c r="E87" s="45"/>
      <c r="F87" s="45"/>
      <c r="G87" s="45"/>
      <c r="H87" s="45"/>
      <c r="K87" s="29"/>
      <c r="L87" s="29"/>
      <c r="M87" s="29"/>
      <c r="N87" s="29"/>
    </row>
    <row r="88" spans="2:14" ht="12.75" x14ac:dyDescent="0.2">
      <c r="B88" s="43"/>
      <c r="C88" s="29"/>
      <c r="D88" s="29"/>
      <c r="E88" s="45"/>
      <c r="F88" s="45"/>
      <c r="G88" s="45"/>
      <c r="H88" s="45"/>
      <c r="K88" s="29"/>
      <c r="L88" s="29"/>
      <c r="M88" s="29"/>
      <c r="N88" s="29"/>
    </row>
    <row r="89" spans="2:14" ht="12.75" x14ac:dyDescent="0.2">
      <c r="B89" s="6"/>
      <c r="C89" s="7"/>
      <c r="D89" s="7"/>
      <c r="E89" s="7"/>
      <c r="F89" s="7"/>
      <c r="G89" s="7"/>
      <c r="H89" s="7"/>
      <c r="K89" s="29"/>
      <c r="L89" s="29"/>
      <c r="M89" s="29"/>
      <c r="N89" s="29"/>
    </row>
  </sheetData>
  <customSheetViews>
    <customSheetView guid="{43C5011C-2000-4C48-97EF-AB2844A7ED28}" scale="90" showPageBreaks="1" fitToPage="1" printArea="1">
      <selection activeCell="E78" sqref="E78"/>
      <colBreaks count="1" manualBreakCount="1">
        <brk id="9" max="1048575" man="1"/>
      </colBreaks>
      <pageMargins left="0.2" right="0.2" top="0.56525000000000003" bottom="0.5" header="0.05" footer="0.05"/>
      <printOptions horizontalCentered="1" gridLines="1"/>
      <pageSetup scale="54" fitToHeight="0" orientation="portrait" r:id="rId1"/>
      <headerFooter>
        <oddHeader xml:space="preserve">&amp;CUCLA + School/College Name
Degree Program Name
Five-year Budget Plan
</oddHeader>
        <oddFooter xml:space="preserve">&amp;L&amp;9&amp;Z
&amp;F&amp;A&amp;C&amp;9Page &amp;P of &amp;N&amp;R&amp;9Updated: 11/14/2017; Trevino, J.
Printed: &amp;D &amp;T </oddFooter>
      </headerFooter>
    </customSheetView>
    <customSheetView guid="{A497838E-8634-4AEF-A878-D71BA08FEDDB}" scale="90" fitToPage="1" printArea="1">
      <selection activeCell="E18" sqref="E18"/>
      <colBreaks count="1" manualBreakCount="1">
        <brk id="9" max="1048575" man="1"/>
      </colBreaks>
      <pageMargins left="0.2" right="0.2" top="0.56525000000000003" bottom="0.5" header="0.05" footer="0.05"/>
      <printOptions horizontalCentered="1" gridLines="1"/>
      <pageSetup scale="59" fitToHeight="0" orientation="portrait" r:id="rId2"/>
      <headerFooter>
        <oddHeader xml:space="preserve">&amp;CUCLA + School/College Name
Degree Program Name
Five-year Budget Plan
</oddHeader>
        <oddFooter xml:space="preserve">&amp;L&amp;9&amp;Z
&amp;F&amp;A&amp;C&amp;9Page &amp;P of &amp;N&amp;R&amp;9Updated: 11/14/2017; Trevino, J.
Printed: &amp;D &amp;T </oddFooter>
      </headerFooter>
    </customSheetView>
  </customSheetViews>
  <pageMargins left="0.25" right="0.25" top="0.75" bottom="0.75" header="0.3" footer="0.3"/>
  <pageSetup scale="74" fitToHeight="2" orientation="landscape" r:id="rId3"/>
  <headerFooter>
    <oddHeader>&amp;CUCLA + School/College Name
Five-year Budget Plan</oddHeader>
    <oddFooter xml:space="preserve">&amp;L&amp;F
&amp;A&amp;CPage &amp;P of &amp;N&amp;R.
Printed: &amp;D &amp;T </oddFooter>
  </headerFooter>
  <colBreaks count="1" manualBreakCount="1">
    <brk id="9" max="1048575" man="1"/>
  </col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46"/>
  <sheetViews>
    <sheetView zoomScaleNormal="100" workbookViewId="0">
      <selection activeCell="J38" sqref="J38"/>
    </sheetView>
  </sheetViews>
  <sheetFormatPr defaultColWidth="9.28515625" defaultRowHeight="12.75" x14ac:dyDescent="0.25"/>
  <cols>
    <col min="1" max="1" width="1.28515625" style="9" customWidth="1"/>
    <col min="2" max="2" width="34.85546875" style="151" bestFit="1" customWidth="1"/>
    <col min="3" max="5" width="10.140625" style="127" bestFit="1" customWidth="1"/>
    <col min="6" max="7" width="11.140625" style="127" bestFit="1" customWidth="1"/>
    <col min="8" max="8" width="11.140625" style="127" customWidth="1"/>
    <col min="9" max="9" width="1.5703125" style="127" customWidth="1"/>
    <col min="10" max="10" width="45.5703125" style="163" customWidth="1"/>
    <col min="11" max="13" width="9.28515625" style="9"/>
    <col min="14" max="15" width="9.28515625" style="9" customWidth="1"/>
    <col min="16" max="16384" width="9.28515625" style="9"/>
  </cols>
  <sheetData>
    <row r="1" spans="2:11" ht="15.75" x14ac:dyDescent="0.25">
      <c r="B1" s="278" t="s">
        <v>55</v>
      </c>
      <c r="C1" s="278"/>
      <c r="D1" s="278"/>
      <c r="E1" s="278"/>
      <c r="F1" s="278"/>
      <c r="G1" s="278"/>
      <c r="H1" s="278"/>
      <c r="I1" s="126"/>
    </row>
    <row r="2" spans="2:11" s="20" customFormat="1" ht="12.75" customHeight="1" x14ac:dyDescent="0.25">
      <c r="B2" s="275" t="s">
        <v>57</v>
      </c>
      <c r="C2" s="275"/>
      <c r="D2" s="275"/>
      <c r="E2" s="275"/>
      <c r="F2" s="275"/>
      <c r="G2" s="275"/>
      <c r="H2" s="275"/>
      <c r="I2" s="124"/>
      <c r="J2" s="113"/>
    </row>
    <row r="3" spans="2:11" s="20" customFormat="1" ht="12.75" customHeight="1" x14ac:dyDescent="0.25">
      <c r="B3" s="276" t="s">
        <v>65</v>
      </c>
      <c r="C3" s="276"/>
      <c r="D3" s="276"/>
      <c r="E3" s="124"/>
      <c r="F3" s="124"/>
      <c r="G3" s="124"/>
      <c r="H3" s="124"/>
      <c r="I3" s="124"/>
      <c r="J3" s="113"/>
    </row>
    <row r="4" spans="2:11" s="20" customFormat="1" ht="12.75" customHeight="1" x14ac:dyDescent="0.25">
      <c r="B4" s="176"/>
      <c r="C4" s="176"/>
      <c r="D4" s="176"/>
      <c r="E4" s="124"/>
      <c r="F4" s="124"/>
      <c r="G4" s="124"/>
      <c r="H4" s="124"/>
      <c r="I4" s="124"/>
      <c r="J4" s="113"/>
    </row>
    <row r="5" spans="2:11" s="20" customFormat="1" ht="12.75" customHeight="1" x14ac:dyDescent="0.25">
      <c r="B5" s="118" t="s">
        <v>38</v>
      </c>
      <c r="C5" s="156" t="s">
        <v>0</v>
      </c>
      <c r="D5" s="156" t="s">
        <v>1</v>
      </c>
      <c r="E5" s="156" t="s">
        <v>2</v>
      </c>
      <c r="F5" s="156" t="s">
        <v>3</v>
      </c>
      <c r="G5" s="156" t="s">
        <v>4</v>
      </c>
      <c r="H5" s="156" t="s">
        <v>5</v>
      </c>
      <c r="I5" s="156"/>
      <c r="J5" s="157" t="s">
        <v>41</v>
      </c>
    </row>
    <row r="6" spans="2:11" s="20" customFormat="1" ht="12.75" customHeight="1" x14ac:dyDescent="0.25">
      <c r="B6" s="22"/>
      <c r="C6" s="135"/>
      <c r="D6" s="135"/>
      <c r="E6" s="135"/>
      <c r="F6" s="135"/>
      <c r="G6" s="135"/>
      <c r="H6" s="135"/>
      <c r="I6" s="135"/>
      <c r="J6" s="113"/>
    </row>
    <row r="7" spans="2:11" s="20" customFormat="1" ht="12.75" customHeight="1" x14ac:dyDescent="0.25">
      <c r="B7" s="130" t="s">
        <v>11</v>
      </c>
      <c r="C7" s="135"/>
      <c r="D7" s="135"/>
      <c r="E7" s="135"/>
      <c r="F7" s="135"/>
      <c r="G7" s="135"/>
      <c r="H7" s="135"/>
      <c r="I7" s="135"/>
      <c r="J7" s="113"/>
    </row>
    <row r="8" spans="2:11" s="20" customFormat="1" ht="12.75" customHeight="1" x14ac:dyDescent="0.25">
      <c r="B8" s="22" t="s">
        <v>156</v>
      </c>
      <c r="C8" s="31">
        <v>0</v>
      </c>
      <c r="D8" s="31">
        <v>0</v>
      </c>
      <c r="E8" s="31">
        <f>D8 * 1.03</f>
        <v>0</v>
      </c>
      <c r="F8" s="31">
        <f t="shared" ref="F8:H8" si="0">E8 * 1.03</f>
        <v>0</v>
      </c>
      <c r="G8" s="31">
        <f t="shared" si="0"/>
        <v>0</v>
      </c>
      <c r="H8" s="31">
        <f t="shared" si="0"/>
        <v>0</v>
      </c>
      <c r="I8" s="135"/>
      <c r="J8" s="132" t="s">
        <v>155</v>
      </c>
      <c r="K8" s="169" t="s">
        <v>79</v>
      </c>
    </row>
    <row r="9" spans="2:11" s="20" customFormat="1" ht="12.75" customHeight="1" x14ac:dyDescent="0.25">
      <c r="B9" s="22" t="s">
        <v>157</v>
      </c>
      <c r="C9" s="31">
        <v>0</v>
      </c>
      <c r="D9" s="31">
        <v>0</v>
      </c>
      <c r="E9" s="31">
        <f>D9 * 1.03</f>
        <v>0</v>
      </c>
      <c r="F9" s="31">
        <f t="shared" ref="F9:H9" si="1">E9 * 1.03</f>
        <v>0</v>
      </c>
      <c r="G9" s="31">
        <f t="shared" si="1"/>
        <v>0</v>
      </c>
      <c r="H9" s="31">
        <f t="shared" si="1"/>
        <v>0</v>
      </c>
      <c r="I9" s="135"/>
      <c r="J9" s="132"/>
      <c r="K9" s="169"/>
    </row>
    <row r="10" spans="2:11" s="20" customFormat="1" ht="12.75" customHeight="1" x14ac:dyDescent="0.25">
      <c r="B10" s="22" t="s">
        <v>158</v>
      </c>
      <c r="C10" s="31">
        <v>0</v>
      </c>
      <c r="D10" s="31">
        <v>0</v>
      </c>
      <c r="E10" s="31">
        <f>D10 * 1.03</f>
        <v>0</v>
      </c>
      <c r="F10" s="31">
        <f t="shared" ref="F10" si="2">E10 * 1.03</f>
        <v>0</v>
      </c>
      <c r="G10" s="31">
        <f t="shared" ref="G10" si="3">F10 * 1.03</f>
        <v>0</v>
      </c>
      <c r="H10" s="31">
        <f t="shared" ref="H10" si="4">G10 * 1.03</f>
        <v>0</v>
      </c>
      <c r="I10" s="135"/>
      <c r="J10" s="132"/>
      <c r="K10" s="169"/>
    </row>
    <row r="11" spans="2:11" s="20" customFormat="1" ht="12.75" customHeight="1" x14ac:dyDescent="0.25">
      <c r="B11" s="22" t="s">
        <v>174</v>
      </c>
      <c r="C11" s="24">
        <v>0</v>
      </c>
      <c r="D11" s="24">
        <v>0</v>
      </c>
      <c r="E11" s="24">
        <v>0</v>
      </c>
      <c r="F11" s="24">
        <v>0</v>
      </c>
      <c r="G11" s="24">
        <v>0</v>
      </c>
      <c r="H11" s="24">
        <v>0</v>
      </c>
      <c r="I11" s="137"/>
      <c r="J11" s="132"/>
      <c r="K11" s="169"/>
    </row>
    <row r="12" spans="2:11" s="20" customFormat="1" ht="12.75" customHeight="1" x14ac:dyDescent="0.25">
      <c r="B12" s="129" t="s">
        <v>12</v>
      </c>
      <c r="C12" s="23">
        <f t="shared" ref="C12:H12" si="5">SUM(C8:C11)</f>
        <v>0</v>
      </c>
      <c r="D12" s="23">
        <f t="shared" si="5"/>
        <v>0</v>
      </c>
      <c r="E12" s="23">
        <f t="shared" si="5"/>
        <v>0</v>
      </c>
      <c r="F12" s="23">
        <f t="shared" si="5"/>
        <v>0</v>
      </c>
      <c r="G12" s="23">
        <f t="shared" si="5"/>
        <v>0</v>
      </c>
      <c r="H12" s="23">
        <f t="shared" si="5"/>
        <v>0</v>
      </c>
      <c r="I12" s="144"/>
      <c r="J12" s="113"/>
    </row>
    <row r="13" spans="2:11" s="20" customFormat="1" ht="12.75" customHeight="1" x14ac:dyDescent="0.25">
      <c r="B13" s="113"/>
      <c r="C13" s="143"/>
      <c r="D13" s="143"/>
      <c r="E13" s="143"/>
      <c r="F13" s="143"/>
      <c r="G13" s="143"/>
      <c r="H13" s="143"/>
      <c r="I13" s="111"/>
      <c r="J13" s="113"/>
    </row>
    <row r="14" spans="2:11" s="20" customFormat="1" ht="12.75" customHeight="1" x14ac:dyDescent="0.25">
      <c r="B14" s="130" t="s">
        <v>6</v>
      </c>
      <c r="C14" s="143"/>
      <c r="D14" s="143"/>
      <c r="E14" s="143"/>
      <c r="F14" s="143"/>
      <c r="G14" s="143"/>
      <c r="H14" s="143"/>
      <c r="I14" s="111"/>
      <c r="J14" s="113"/>
    </row>
    <row r="15" spans="2:11" s="20" customFormat="1" ht="12.75" customHeight="1" x14ac:dyDescent="0.25">
      <c r="B15" s="113" t="s">
        <v>27</v>
      </c>
      <c r="C15" s="170">
        <v>0.42599999999999999</v>
      </c>
      <c r="D15" s="170">
        <f>C15*1.015</f>
        <v>0.43238999999999994</v>
      </c>
      <c r="E15" s="170">
        <f>D15*1.015</f>
        <v>0.4388758499999999</v>
      </c>
      <c r="F15" s="170">
        <f>E15*1.015</f>
        <v>0.44545898774999987</v>
      </c>
      <c r="G15" s="170">
        <f>F15*1.015</f>
        <v>0.4521408725662498</v>
      </c>
      <c r="H15" s="170">
        <f>G15*1.015</f>
        <v>0.45892298565474349</v>
      </c>
      <c r="I15" s="171"/>
      <c r="J15" s="113" t="s">
        <v>159</v>
      </c>
    </row>
    <row r="16" spans="2:11" s="20" customFormat="1" ht="12.75" customHeight="1" x14ac:dyDescent="0.25">
      <c r="B16" s="129" t="s">
        <v>28</v>
      </c>
      <c r="C16" s="146">
        <f>C12*C15</f>
        <v>0</v>
      </c>
      <c r="D16" s="146">
        <f t="shared" ref="D16:H16" si="6">D12*D15</f>
        <v>0</v>
      </c>
      <c r="E16" s="146">
        <f t="shared" si="6"/>
        <v>0</v>
      </c>
      <c r="F16" s="146">
        <f t="shared" si="6"/>
        <v>0</v>
      </c>
      <c r="G16" s="146">
        <f t="shared" si="6"/>
        <v>0</v>
      </c>
      <c r="H16" s="146">
        <f t="shared" si="6"/>
        <v>0</v>
      </c>
      <c r="I16" s="144"/>
      <c r="J16" s="172" t="s">
        <v>69</v>
      </c>
    </row>
    <row r="17" spans="2:10" s="20" customFormat="1" ht="12.75" customHeight="1" x14ac:dyDescent="0.25">
      <c r="B17" s="113"/>
      <c r="C17" s="143"/>
      <c r="D17" s="143"/>
      <c r="E17" s="143"/>
      <c r="F17" s="143"/>
      <c r="G17" s="143"/>
      <c r="H17" s="143"/>
      <c r="I17" s="111"/>
      <c r="J17" s="113"/>
    </row>
    <row r="18" spans="2:10" s="20" customFormat="1" ht="12.75" customHeight="1" x14ac:dyDescent="0.25">
      <c r="B18" s="118" t="s">
        <v>29</v>
      </c>
      <c r="C18" s="175">
        <f>SUM(C16,C12)</f>
        <v>0</v>
      </c>
      <c r="D18" s="175">
        <f t="shared" ref="D18:H18" si="7">SUM(D16,D12)</f>
        <v>0</v>
      </c>
      <c r="E18" s="175">
        <f t="shared" si="7"/>
        <v>0</v>
      </c>
      <c r="F18" s="175">
        <f t="shared" si="7"/>
        <v>0</v>
      </c>
      <c r="G18" s="175">
        <f t="shared" si="7"/>
        <v>0</v>
      </c>
      <c r="H18" s="175">
        <f t="shared" si="7"/>
        <v>0</v>
      </c>
      <c r="I18" s="165"/>
      <c r="J18" s="113"/>
    </row>
    <row r="19" spans="2:10" s="20" customFormat="1" ht="12.75" customHeight="1" x14ac:dyDescent="0.25">
      <c r="B19" s="22"/>
      <c r="C19" s="173"/>
      <c r="D19" s="173"/>
      <c r="E19" s="173"/>
      <c r="F19" s="173"/>
      <c r="G19" s="173"/>
      <c r="H19" s="173"/>
      <c r="I19" s="174"/>
      <c r="J19" s="113"/>
    </row>
    <row r="20" spans="2:10" s="20" customFormat="1" ht="12.75" customHeight="1" x14ac:dyDescent="0.25">
      <c r="B20" s="112"/>
      <c r="C20" s="173"/>
      <c r="D20" s="173"/>
      <c r="E20" s="173"/>
      <c r="F20" s="173"/>
      <c r="G20" s="173"/>
      <c r="H20" s="173"/>
      <c r="I20" s="174"/>
      <c r="J20" s="113"/>
    </row>
    <row r="21" spans="2:10" s="20" customFormat="1" ht="12.75" customHeight="1" x14ac:dyDescent="0.25">
      <c r="B21" s="112"/>
      <c r="C21" s="173"/>
      <c r="D21" s="173"/>
      <c r="E21" s="173"/>
      <c r="F21" s="173"/>
      <c r="G21" s="173"/>
      <c r="H21" s="173"/>
      <c r="I21" s="174"/>
      <c r="J21" s="113"/>
    </row>
    <row r="22" spans="2:10" s="20" customFormat="1" ht="12.75" customHeight="1" x14ac:dyDescent="0.25">
      <c r="B22" s="112"/>
      <c r="C22" s="173"/>
      <c r="D22" s="173"/>
      <c r="E22" s="173"/>
      <c r="F22" s="173"/>
      <c r="G22" s="173"/>
      <c r="H22" s="173"/>
      <c r="I22" s="174"/>
      <c r="J22" s="113"/>
    </row>
    <row r="23" spans="2:10" s="20" customFormat="1" ht="12.75" customHeight="1" x14ac:dyDescent="0.25">
      <c r="B23" s="22"/>
      <c r="C23" s="173"/>
      <c r="D23" s="173"/>
      <c r="E23" s="173"/>
      <c r="F23" s="173"/>
      <c r="G23" s="173"/>
      <c r="H23" s="173"/>
      <c r="I23" s="174"/>
      <c r="J23" s="113"/>
    </row>
    <row r="24" spans="2:10" ht="12.75" customHeight="1" x14ac:dyDescent="0.25">
      <c r="B24" s="150"/>
      <c r="C24" s="166"/>
      <c r="D24" s="167"/>
      <c r="E24" s="166"/>
      <c r="F24" s="166"/>
      <c r="G24" s="166"/>
      <c r="H24" s="166"/>
      <c r="I24" s="166"/>
    </row>
    <row r="25" spans="2:10" ht="12.75" customHeight="1" x14ac:dyDescent="0.25">
      <c r="B25" s="150"/>
      <c r="C25" s="166"/>
      <c r="E25" s="166"/>
      <c r="F25" s="166"/>
      <c r="G25" s="166"/>
      <c r="H25" s="166"/>
      <c r="I25" s="166"/>
    </row>
    <row r="26" spans="2:10" ht="12.75" customHeight="1" x14ac:dyDescent="0.25">
      <c r="B26" s="150"/>
    </row>
    <row r="27" spans="2:10" ht="12.75" customHeight="1" x14ac:dyDescent="0.25">
      <c r="B27" s="150"/>
    </row>
    <row r="28" spans="2:10" ht="12.75" customHeight="1" x14ac:dyDescent="0.25">
      <c r="B28" s="150"/>
    </row>
    <row r="29" spans="2:10" ht="12.75" customHeight="1" x14ac:dyDescent="0.25">
      <c r="B29" s="150"/>
    </row>
    <row r="30" spans="2:10" ht="12.75" customHeight="1" x14ac:dyDescent="0.25">
      <c r="B30" s="150"/>
    </row>
    <row r="31" spans="2:10" x14ac:dyDescent="0.25">
      <c r="B31" s="150"/>
    </row>
    <row r="32" spans="2:10" x14ac:dyDescent="0.25">
      <c r="B32" s="150"/>
    </row>
    <row r="33" spans="2:9" ht="15" x14ac:dyDescent="0.25">
      <c r="B33" s="150"/>
      <c r="C33" s="168"/>
      <c r="D33" s="168"/>
      <c r="E33" s="168"/>
      <c r="F33" s="168"/>
      <c r="G33" s="168"/>
      <c r="H33" s="168"/>
      <c r="I33" s="168"/>
    </row>
    <row r="34" spans="2:9" x14ac:dyDescent="0.25">
      <c r="B34" s="150"/>
    </row>
    <row r="35" spans="2:9" x14ac:dyDescent="0.25">
      <c r="B35" s="150"/>
    </row>
    <row r="37" spans="2:9" ht="15" x14ac:dyDescent="0.25">
      <c r="C37" s="168"/>
      <c r="D37" s="168"/>
      <c r="E37" s="168"/>
      <c r="F37" s="168"/>
      <c r="G37" s="168"/>
      <c r="H37" s="168"/>
      <c r="I37" s="168"/>
    </row>
    <row r="38" spans="2:9" x14ac:dyDescent="0.25">
      <c r="B38" s="150"/>
    </row>
    <row r="39" spans="2:9" x14ac:dyDescent="0.25">
      <c r="B39" s="150"/>
    </row>
    <row r="40" spans="2:9" x14ac:dyDescent="0.25">
      <c r="B40" s="150"/>
    </row>
    <row r="41" spans="2:9" x14ac:dyDescent="0.25">
      <c r="B41" s="150"/>
    </row>
    <row r="42" spans="2:9" x14ac:dyDescent="0.25">
      <c r="B42" s="150"/>
    </row>
    <row r="43" spans="2:9" x14ac:dyDescent="0.25">
      <c r="B43" s="150"/>
    </row>
    <row r="44" spans="2:9" x14ac:dyDescent="0.25">
      <c r="B44" s="150"/>
    </row>
    <row r="45" spans="2:9" x14ac:dyDescent="0.25">
      <c r="B45" s="150"/>
    </row>
    <row r="46" spans="2:9" x14ac:dyDescent="0.25">
      <c r="B46" s="150"/>
    </row>
  </sheetData>
  <customSheetViews>
    <customSheetView guid="{43C5011C-2000-4C48-97EF-AB2844A7ED28}" scale="90">
      <selection activeCell="H9" sqref="H9"/>
      <pageMargins left="0.2" right="0.2" top="1" bottom="0.75" header="0.3" footer="0.3"/>
      <printOptions horizontalCentered="1" gridLines="1"/>
      <pageSetup scale="73" orientation="landscape" r:id="rId1"/>
      <headerFooter>
        <oddHeader>&amp;CUCLA School of Law
Master of Science in Law Budget
Staff Salary Detail</oddHeader>
        <oddFooter xml:space="preserve">&amp;L&amp;9&amp;Z&amp;F&amp;A&amp;C&amp;9Page &amp;P of &amp;N&amp;R&amp;9Updated: 10/13/2017; Trevino, J.
Printed: &amp;D &amp;T </oddFooter>
      </headerFooter>
    </customSheetView>
    <customSheetView guid="{A497838E-8634-4AEF-A878-D71BA08FEDDB}" scale="90">
      <selection activeCell="J31" sqref="J30:J31"/>
      <pageMargins left="0.2" right="0.2" top="1" bottom="0.75" header="0.3" footer="0.3"/>
      <printOptions horizontalCentered="1" gridLines="1"/>
      <pageSetup scale="73" orientation="landscape" r:id="rId2"/>
      <headerFooter>
        <oddHeader>&amp;CUCLA School of Law
Master of Science in Law Budget
Staff Salary Detail</oddHeader>
        <oddFooter xml:space="preserve">&amp;L&amp;9&amp;Z&amp;F&amp;A&amp;C&amp;9Page &amp;P of &amp;N&amp;R&amp;9Updated: 10/13/2017; Trevino, J.
Printed: &amp;D &amp;T </oddFooter>
      </headerFooter>
    </customSheetView>
  </customSheetViews>
  <mergeCells count="3">
    <mergeCell ref="B2:H2"/>
    <mergeCell ref="B3:D3"/>
    <mergeCell ref="B1:H1"/>
  </mergeCells>
  <hyperlinks>
    <hyperlink ref="J16" r:id="rId3" xr:uid="{00000000-0004-0000-0800-000000000000}"/>
  </hyperlinks>
  <pageMargins left="0.25" right="0.25" top="0.75" bottom="0.75" header="0.3" footer="0.3"/>
  <pageSetup scale="76" fitToHeight="2" orientation="landscape" r:id="rId4"/>
  <headerFooter>
    <oddHeader>&amp;CUCLA + School/College Name
Five-year Budget Plan</oddHeader>
    <oddFooter xml:space="preserve">&amp;L&amp;F
&amp;A&amp;CPage &amp;P of &amp;N&amp;R.
Printed: &amp;D &amp;T </oddFoot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62"/>
  <sheetViews>
    <sheetView zoomScaleNormal="100" workbookViewId="0">
      <selection activeCell="A2" sqref="A2:XFD41"/>
    </sheetView>
  </sheetViews>
  <sheetFormatPr defaultColWidth="8.85546875" defaultRowHeight="12.75" x14ac:dyDescent="0.25"/>
  <cols>
    <col min="1" max="1" width="1.28515625" style="9" customWidth="1"/>
    <col min="2" max="2" width="27.28515625" style="151" bestFit="1" customWidth="1"/>
    <col min="3" max="9" width="11.85546875" style="127" customWidth="1"/>
    <col min="10" max="10" width="2.28515625" style="127" customWidth="1"/>
    <col min="11" max="11" width="51.28515625" style="9" customWidth="1"/>
    <col min="12" max="16384" width="8.85546875" style="9"/>
  </cols>
  <sheetData>
    <row r="1" spans="2:11" ht="15.75" x14ac:dyDescent="0.25">
      <c r="B1" s="278" t="s">
        <v>37</v>
      </c>
      <c r="C1" s="278"/>
      <c r="D1" s="126"/>
      <c r="E1" s="126"/>
      <c r="F1" s="126"/>
      <c r="G1" s="126"/>
      <c r="H1" s="126"/>
    </row>
    <row r="2" spans="2:11" s="20" customFormat="1" ht="12.75" customHeight="1" x14ac:dyDescent="0.25">
      <c r="B2" s="275" t="s">
        <v>58</v>
      </c>
      <c r="C2" s="275"/>
      <c r="D2" s="275"/>
      <c r="E2" s="275"/>
      <c r="F2" s="275"/>
      <c r="G2" s="275"/>
      <c r="H2" s="275"/>
      <c r="I2" s="111"/>
      <c r="J2" s="111"/>
    </row>
    <row r="3" spans="2:11" s="20" customFormat="1" ht="12.75" customHeight="1" x14ac:dyDescent="0.25">
      <c r="B3" s="276" t="s">
        <v>65</v>
      </c>
      <c r="C3" s="276"/>
      <c r="D3" s="276"/>
      <c r="E3" s="124"/>
      <c r="F3" s="124"/>
      <c r="G3" s="124"/>
      <c r="H3" s="124"/>
      <c r="I3" s="111"/>
      <c r="J3" s="111"/>
    </row>
    <row r="4" spans="2:11" s="20" customFormat="1" ht="12.75" customHeight="1" x14ac:dyDescent="0.25">
      <c r="B4" s="176"/>
      <c r="C4" s="176"/>
      <c r="D4" s="176"/>
      <c r="E4" s="124"/>
      <c r="F4" s="124"/>
      <c r="G4" s="124"/>
      <c r="H4" s="124"/>
      <c r="I4" s="111"/>
      <c r="J4" s="111"/>
    </row>
    <row r="5" spans="2:11" s="20" customFormat="1" ht="12.75" customHeight="1" x14ac:dyDescent="0.25">
      <c r="B5" s="118" t="s">
        <v>37</v>
      </c>
      <c r="C5" s="156" t="s">
        <v>0</v>
      </c>
      <c r="D5" s="156" t="s">
        <v>1</v>
      </c>
      <c r="E5" s="156" t="s">
        <v>2</v>
      </c>
      <c r="F5" s="156" t="s">
        <v>3</v>
      </c>
      <c r="G5" s="156" t="s">
        <v>4</v>
      </c>
      <c r="H5" s="156" t="s">
        <v>5</v>
      </c>
      <c r="I5" s="156" t="s">
        <v>21</v>
      </c>
      <c r="J5" s="156"/>
      <c r="K5" s="157" t="s">
        <v>7</v>
      </c>
    </row>
    <row r="6" spans="2:11" s="20" customFormat="1" ht="12.75" customHeight="1" x14ac:dyDescent="0.25">
      <c r="B6" s="128"/>
      <c r="C6" s="79"/>
      <c r="D6" s="79"/>
      <c r="E6" s="79"/>
      <c r="F6" s="79"/>
      <c r="G6" s="79"/>
      <c r="H6" s="79"/>
      <c r="I6" s="79"/>
      <c r="J6" s="79"/>
      <c r="K6" s="129"/>
    </row>
    <row r="7" spans="2:11" s="20" customFormat="1" ht="12.75" customHeight="1" x14ac:dyDescent="0.25">
      <c r="B7" s="130" t="s">
        <v>60</v>
      </c>
      <c r="C7" s="159">
        <f>'Tab A-Summary'!C9</f>
        <v>0</v>
      </c>
      <c r="D7" s="159">
        <f>'Tab A-Summary'!D9</f>
        <v>30000</v>
      </c>
      <c r="E7" s="159">
        <f>'Tab A-Summary'!E9</f>
        <v>30749.999999999996</v>
      </c>
      <c r="F7" s="159">
        <f>'Tab A-Summary'!F9</f>
        <v>31518.749999999993</v>
      </c>
      <c r="G7" s="159">
        <f>'Tab A-Summary'!G9</f>
        <v>32306.718749999989</v>
      </c>
      <c r="H7" s="159">
        <f>'Tab A-Summary'!H9</f>
        <v>33114.386718749985</v>
      </c>
      <c r="I7" s="12"/>
      <c r="J7" s="131"/>
      <c r="K7" s="132" t="s">
        <v>66</v>
      </c>
    </row>
    <row r="8" spans="2:11" s="20" customFormat="1" ht="12.75" customHeight="1" x14ac:dyDescent="0.25">
      <c r="B8" s="130"/>
      <c r="C8" s="133"/>
      <c r="D8" s="133"/>
      <c r="E8" s="133"/>
      <c r="F8" s="133"/>
      <c r="G8" s="133"/>
      <c r="H8" s="133"/>
      <c r="I8" s="162"/>
      <c r="J8" s="131"/>
      <c r="K8" s="113"/>
    </row>
    <row r="9" spans="2:11" s="20" customFormat="1" ht="12.75" customHeight="1" x14ac:dyDescent="0.25">
      <c r="B9" s="130" t="s">
        <v>20</v>
      </c>
      <c r="C9" s="143"/>
      <c r="D9" s="143"/>
      <c r="E9" s="143"/>
      <c r="F9" s="143"/>
      <c r="G9" s="143"/>
      <c r="H9" s="143"/>
      <c r="I9" s="143"/>
    </row>
    <row r="10" spans="2:11" s="20" customFormat="1" ht="12.75" customHeight="1" x14ac:dyDescent="0.25">
      <c r="B10" s="22" t="s">
        <v>15</v>
      </c>
      <c r="C10" s="138">
        <f>'Tab D-Student FTE Detail'!C40</f>
        <v>0</v>
      </c>
      <c r="D10" s="138">
        <f>'Tab D-Student FTE Detail'!D40</f>
        <v>20</v>
      </c>
      <c r="E10" s="138">
        <f>'Tab D-Student FTE Detail'!E40</f>
        <v>20</v>
      </c>
      <c r="F10" s="138">
        <f>'Tab D-Student FTE Detail'!F40</f>
        <v>0</v>
      </c>
      <c r="G10" s="138">
        <f>'Tab D-Student FTE Detail'!G40</f>
        <v>0</v>
      </c>
      <c r="H10" s="138">
        <f>'Tab D-Student FTE Detail'!H40</f>
        <v>0</v>
      </c>
      <c r="I10" s="138">
        <f>SUM(C10:H10)</f>
        <v>40</v>
      </c>
      <c r="J10" s="135"/>
      <c r="K10" s="136" t="s">
        <v>59</v>
      </c>
    </row>
    <row r="11" spans="2:11" s="20" customFormat="1" ht="12.75" customHeight="1" x14ac:dyDescent="0.25">
      <c r="B11" s="22" t="s">
        <v>16</v>
      </c>
      <c r="C11" s="138">
        <f>'Tab D-Student FTE Detail'!C41</f>
        <v>0</v>
      </c>
      <c r="D11" s="138">
        <f>'Tab D-Student FTE Detail'!D41</f>
        <v>0</v>
      </c>
      <c r="E11" s="138">
        <f>'Tab D-Student FTE Detail'!E41</f>
        <v>25</v>
      </c>
      <c r="F11" s="138">
        <f>'Tab D-Student FTE Detail'!F41</f>
        <v>25</v>
      </c>
      <c r="G11" s="138">
        <f>'Tab D-Student FTE Detail'!G41</f>
        <v>0</v>
      </c>
      <c r="H11" s="138">
        <f>'Tab D-Student FTE Detail'!H41</f>
        <v>0</v>
      </c>
      <c r="I11" s="138">
        <f t="shared" ref="I11:I15" si="0">SUM(C11:H11)</f>
        <v>50</v>
      </c>
      <c r="J11" s="135"/>
      <c r="K11" s="136" t="s">
        <v>59</v>
      </c>
    </row>
    <row r="12" spans="2:11" s="20" customFormat="1" ht="12.75" customHeight="1" x14ac:dyDescent="0.25">
      <c r="B12" s="22" t="s">
        <v>17</v>
      </c>
      <c r="C12" s="138">
        <f>'Tab D-Student FTE Detail'!C42</f>
        <v>0</v>
      </c>
      <c r="D12" s="138"/>
      <c r="E12" s="138">
        <f>'Tab D-Student FTE Detail'!E42</f>
        <v>0</v>
      </c>
      <c r="F12" s="138">
        <f>'Tab D-Student FTE Detail'!F42</f>
        <v>30</v>
      </c>
      <c r="G12" s="138">
        <f>'Tab D-Student FTE Detail'!G42</f>
        <v>30</v>
      </c>
      <c r="H12" s="138">
        <f>'Tab D-Student FTE Detail'!H42</f>
        <v>0</v>
      </c>
      <c r="I12" s="138">
        <f t="shared" si="0"/>
        <v>60</v>
      </c>
      <c r="J12" s="135"/>
      <c r="K12" s="136" t="s">
        <v>59</v>
      </c>
    </row>
    <row r="13" spans="2:11" s="20" customFormat="1" ht="12.75" customHeight="1" x14ac:dyDescent="0.25">
      <c r="B13" s="22" t="s">
        <v>18</v>
      </c>
      <c r="C13" s="138">
        <f>'Tab D-Student FTE Detail'!C43</f>
        <v>0</v>
      </c>
      <c r="D13" s="138">
        <f>'Tab D-Student FTE Detail'!D43</f>
        <v>0</v>
      </c>
      <c r="E13" s="138">
        <f>'Tab D-Student FTE Detail'!E43</f>
        <v>0</v>
      </c>
      <c r="F13" s="138">
        <f>'Tab D-Student FTE Detail'!F43</f>
        <v>0</v>
      </c>
      <c r="G13" s="138">
        <f>'Tab D-Student FTE Detail'!G43</f>
        <v>30</v>
      </c>
      <c r="H13" s="138">
        <f>'Tab D-Student FTE Detail'!H43</f>
        <v>30</v>
      </c>
      <c r="I13" s="138">
        <f t="shared" si="0"/>
        <v>60</v>
      </c>
      <c r="J13" s="135"/>
      <c r="K13" s="136" t="s">
        <v>59</v>
      </c>
    </row>
    <row r="14" spans="2:11" s="20" customFormat="1" ht="12.75" customHeight="1" x14ac:dyDescent="0.25">
      <c r="B14" s="22" t="s">
        <v>19</v>
      </c>
      <c r="C14" s="141">
        <f>'Tab D-Student FTE Detail'!C44</f>
        <v>0</v>
      </c>
      <c r="D14" s="141">
        <f>'Tab D-Student FTE Detail'!D44</f>
        <v>0</v>
      </c>
      <c r="E14" s="141">
        <f>'Tab D-Student FTE Detail'!E44</f>
        <v>0</v>
      </c>
      <c r="F14" s="141">
        <f>'Tab D-Student FTE Detail'!F44</f>
        <v>0</v>
      </c>
      <c r="G14" s="141">
        <f>'Tab D-Student FTE Detail'!G44</f>
        <v>0</v>
      </c>
      <c r="H14" s="141">
        <f>'Tab D-Student FTE Detail'!H44</f>
        <v>30</v>
      </c>
      <c r="I14" s="141">
        <f t="shared" si="0"/>
        <v>30</v>
      </c>
      <c r="J14" s="137"/>
      <c r="K14" s="136" t="s">
        <v>59</v>
      </c>
    </row>
    <row r="15" spans="2:11" s="20" customFormat="1" ht="12.75" customHeight="1" x14ac:dyDescent="0.25">
      <c r="B15" s="17" t="s">
        <v>20</v>
      </c>
      <c r="C15" s="158">
        <f>SUM(C10:C14)</f>
        <v>0</v>
      </c>
      <c r="D15" s="158">
        <f t="shared" ref="D15:H15" si="1">SUM(D10:D14)</f>
        <v>20</v>
      </c>
      <c r="E15" s="158">
        <f t="shared" si="1"/>
        <v>45</v>
      </c>
      <c r="F15" s="158">
        <f t="shared" si="1"/>
        <v>55</v>
      </c>
      <c r="G15" s="158">
        <f t="shared" si="1"/>
        <v>60</v>
      </c>
      <c r="H15" s="158">
        <f t="shared" si="1"/>
        <v>60</v>
      </c>
      <c r="I15" s="158">
        <f t="shared" si="0"/>
        <v>240</v>
      </c>
      <c r="J15" s="135"/>
      <c r="K15" s="113"/>
    </row>
    <row r="16" spans="2:11" s="20" customFormat="1" ht="12.75" customHeight="1" x14ac:dyDescent="0.25">
      <c r="B16" s="112"/>
      <c r="C16" s="143"/>
      <c r="D16" s="143"/>
      <c r="E16" s="143"/>
      <c r="F16" s="143"/>
      <c r="G16" s="143"/>
      <c r="H16" s="143"/>
      <c r="I16" s="143"/>
      <c r="J16" s="111"/>
      <c r="K16" s="113"/>
    </row>
    <row r="17" spans="2:12" s="20" customFormat="1" ht="12.75" customHeight="1" x14ac:dyDescent="0.25">
      <c r="B17" s="130" t="s">
        <v>33</v>
      </c>
      <c r="C17" s="143"/>
      <c r="D17" s="143"/>
      <c r="E17" s="143"/>
      <c r="F17" s="143"/>
      <c r="G17" s="143"/>
      <c r="H17" s="143"/>
      <c r="I17" s="143"/>
      <c r="K17" s="113"/>
    </row>
    <row r="18" spans="2:12" s="20" customFormat="1" ht="12.75" customHeight="1" x14ac:dyDescent="0.25">
      <c r="B18" s="22" t="s">
        <v>15</v>
      </c>
      <c r="C18" s="138">
        <f t="shared" ref="C18:H22" si="2">C10*C$7</f>
        <v>0</v>
      </c>
      <c r="D18" s="138">
        <f t="shared" si="2"/>
        <v>600000</v>
      </c>
      <c r="E18" s="138">
        <f t="shared" si="2"/>
        <v>614999.99999999988</v>
      </c>
      <c r="F18" s="138">
        <f t="shared" si="2"/>
        <v>0</v>
      </c>
      <c r="G18" s="138">
        <f t="shared" si="2"/>
        <v>0</v>
      </c>
      <c r="H18" s="138">
        <f t="shared" si="2"/>
        <v>0</v>
      </c>
      <c r="I18" s="138">
        <f>SUM(C18:H18)</f>
        <v>1215000</v>
      </c>
      <c r="J18" s="139"/>
      <c r="K18" s="140" t="s">
        <v>62</v>
      </c>
    </row>
    <row r="19" spans="2:12" s="20" customFormat="1" ht="12.75" customHeight="1" x14ac:dyDescent="0.25">
      <c r="B19" s="22" t="s">
        <v>16</v>
      </c>
      <c r="C19" s="138">
        <f t="shared" si="2"/>
        <v>0</v>
      </c>
      <c r="D19" s="138">
        <f t="shared" si="2"/>
        <v>0</v>
      </c>
      <c r="E19" s="138">
        <f t="shared" si="2"/>
        <v>768749.99999999988</v>
      </c>
      <c r="F19" s="138">
        <f t="shared" si="2"/>
        <v>787968.74999999977</v>
      </c>
      <c r="G19" s="138">
        <f t="shared" si="2"/>
        <v>0</v>
      </c>
      <c r="H19" s="138">
        <f t="shared" si="2"/>
        <v>0</v>
      </c>
      <c r="I19" s="138">
        <f t="shared" ref="I19:I22" si="3">SUM(C19:H19)</f>
        <v>1556718.7499999995</v>
      </c>
      <c r="J19" s="139"/>
      <c r="K19" s="140" t="s">
        <v>62</v>
      </c>
    </row>
    <row r="20" spans="2:12" s="20" customFormat="1" ht="12.75" customHeight="1" x14ac:dyDescent="0.25">
      <c r="B20" s="22" t="s">
        <v>17</v>
      </c>
      <c r="C20" s="138">
        <f t="shared" si="2"/>
        <v>0</v>
      </c>
      <c r="D20" s="138">
        <f t="shared" si="2"/>
        <v>0</v>
      </c>
      <c r="E20" s="138">
        <f t="shared" si="2"/>
        <v>0</v>
      </c>
      <c r="F20" s="138">
        <f t="shared" si="2"/>
        <v>945562.49999999977</v>
      </c>
      <c r="G20" s="138">
        <f t="shared" si="2"/>
        <v>969201.56249999965</v>
      </c>
      <c r="H20" s="138">
        <f t="shared" si="2"/>
        <v>0</v>
      </c>
      <c r="I20" s="138">
        <f t="shared" si="3"/>
        <v>1914764.0624999995</v>
      </c>
      <c r="J20" s="139"/>
      <c r="K20" s="140" t="s">
        <v>62</v>
      </c>
    </row>
    <row r="21" spans="2:12" s="20" customFormat="1" ht="12.75" customHeight="1" x14ac:dyDescent="0.25">
      <c r="B21" s="22" t="s">
        <v>18</v>
      </c>
      <c r="C21" s="138">
        <f t="shared" si="2"/>
        <v>0</v>
      </c>
      <c r="D21" s="138">
        <f t="shared" si="2"/>
        <v>0</v>
      </c>
      <c r="E21" s="138">
        <f t="shared" si="2"/>
        <v>0</v>
      </c>
      <c r="F21" s="138">
        <f t="shared" si="2"/>
        <v>0</v>
      </c>
      <c r="G21" s="138">
        <f t="shared" si="2"/>
        <v>969201.56249999965</v>
      </c>
      <c r="H21" s="138">
        <f t="shared" si="2"/>
        <v>993431.60156249953</v>
      </c>
      <c r="I21" s="138">
        <f t="shared" si="3"/>
        <v>1962633.1640624991</v>
      </c>
      <c r="J21" s="139"/>
      <c r="K21" s="140" t="s">
        <v>62</v>
      </c>
    </row>
    <row r="22" spans="2:12" s="20" customFormat="1" ht="12.75" customHeight="1" x14ac:dyDescent="0.25">
      <c r="B22" s="22" t="s">
        <v>19</v>
      </c>
      <c r="C22" s="141">
        <f t="shared" si="2"/>
        <v>0</v>
      </c>
      <c r="D22" s="141">
        <f t="shared" si="2"/>
        <v>0</v>
      </c>
      <c r="E22" s="141">
        <f t="shared" si="2"/>
        <v>0</v>
      </c>
      <c r="F22" s="141">
        <f t="shared" si="2"/>
        <v>0</v>
      </c>
      <c r="G22" s="141">
        <f t="shared" si="2"/>
        <v>0</v>
      </c>
      <c r="H22" s="141">
        <f t="shared" si="2"/>
        <v>993431.60156249953</v>
      </c>
      <c r="I22" s="141">
        <f t="shared" si="3"/>
        <v>993431.60156249953</v>
      </c>
      <c r="J22" s="142"/>
      <c r="K22" s="140" t="s">
        <v>62</v>
      </c>
    </row>
    <row r="23" spans="2:12" s="20" customFormat="1" ht="12.75" customHeight="1" x14ac:dyDescent="0.25">
      <c r="B23" s="17" t="s">
        <v>35</v>
      </c>
      <c r="C23" s="158">
        <f t="shared" ref="C23:H23" si="4">SUM(C18:C22)</f>
        <v>0</v>
      </c>
      <c r="D23" s="158">
        <f t="shared" si="4"/>
        <v>600000</v>
      </c>
      <c r="E23" s="158">
        <f t="shared" si="4"/>
        <v>1383749.9999999998</v>
      </c>
      <c r="F23" s="158">
        <f t="shared" si="4"/>
        <v>1733531.2499999995</v>
      </c>
      <c r="G23" s="158">
        <f t="shared" si="4"/>
        <v>1938403.1249999993</v>
      </c>
      <c r="H23" s="158">
        <f t="shared" si="4"/>
        <v>1986863.2031249991</v>
      </c>
      <c r="I23" s="158">
        <f>SUM(I18:I22)</f>
        <v>7642547.5781249981</v>
      </c>
      <c r="J23" s="139"/>
      <c r="K23" s="113"/>
    </row>
    <row r="24" spans="2:12" s="20" customFormat="1" ht="12.75" customHeight="1" x14ac:dyDescent="0.25">
      <c r="B24" s="112"/>
      <c r="C24" s="143"/>
      <c r="D24" s="143"/>
      <c r="E24" s="143"/>
      <c r="F24" s="143"/>
      <c r="G24" s="143"/>
      <c r="H24" s="143"/>
      <c r="I24" s="143"/>
      <c r="J24" s="143"/>
      <c r="K24" s="113"/>
    </row>
    <row r="25" spans="2:12" s="20" customFormat="1" ht="12.75" customHeight="1" x14ac:dyDescent="0.25">
      <c r="B25" s="130" t="s">
        <v>34</v>
      </c>
      <c r="C25" s="114"/>
      <c r="D25" s="145"/>
      <c r="E25" s="145"/>
      <c r="F25" s="145"/>
      <c r="G25" s="145"/>
      <c r="H25" s="145"/>
      <c r="I25" s="145"/>
      <c r="J25" s="145"/>
      <c r="K25" s="129"/>
    </row>
    <row r="26" spans="2:12" s="20" customFormat="1" ht="12.75" customHeight="1" x14ac:dyDescent="0.25">
      <c r="B26" s="17" t="s">
        <v>39</v>
      </c>
      <c r="C26" s="145">
        <v>0</v>
      </c>
      <c r="D26" s="145">
        <v>0</v>
      </c>
      <c r="E26" s="145">
        <v>0</v>
      </c>
      <c r="F26" s="145">
        <v>0</v>
      </c>
      <c r="G26" s="145">
        <v>0.1</v>
      </c>
      <c r="H26" s="145">
        <v>0.1</v>
      </c>
      <c r="I26" s="145"/>
      <c r="J26" s="145"/>
      <c r="K26" s="132" t="s">
        <v>86</v>
      </c>
    </row>
    <row r="27" spans="2:12" s="20" customFormat="1" ht="12.75" customHeight="1" x14ac:dyDescent="0.25">
      <c r="B27" s="17" t="s">
        <v>15</v>
      </c>
      <c r="C27" s="146">
        <f t="shared" ref="C27:H27" si="5">C18*C$26</f>
        <v>0</v>
      </c>
      <c r="D27" s="146">
        <f t="shared" si="5"/>
        <v>0</v>
      </c>
      <c r="E27" s="146">
        <f t="shared" si="5"/>
        <v>0</v>
      </c>
      <c r="F27" s="146">
        <f t="shared" si="5"/>
        <v>0</v>
      </c>
      <c r="G27" s="146">
        <f t="shared" si="5"/>
        <v>0</v>
      </c>
      <c r="H27" s="146">
        <f t="shared" si="5"/>
        <v>0</v>
      </c>
      <c r="I27" s="146">
        <f>SUM(C27:H27)</f>
        <v>0</v>
      </c>
      <c r="J27" s="114"/>
      <c r="K27" s="140" t="s">
        <v>63</v>
      </c>
      <c r="L27" s="147"/>
    </row>
    <row r="28" spans="2:12" s="20" customFormat="1" ht="12.75" customHeight="1" x14ac:dyDescent="0.25">
      <c r="B28" s="17" t="s">
        <v>16</v>
      </c>
      <c r="C28" s="146">
        <f t="shared" ref="C28:D31" si="6">C19*C$26</f>
        <v>0</v>
      </c>
      <c r="D28" s="146">
        <f t="shared" si="6"/>
        <v>0</v>
      </c>
      <c r="E28" s="146">
        <f t="shared" ref="E28:H28" si="7">E19*E$26</f>
        <v>0</v>
      </c>
      <c r="F28" s="146">
        <f t="shared" si="7"/>
        <v>0</v>
      </c>
      <c r="G28" s="146">
        <f t="shared" si="7"/>
        <v>0</v>
      </c>
      <c r="H28" s="146">
        <f t="shared" si="7"/>
        <v>0</v>
      </c>
      <c r="I28" s="146">
        <f>SUM(C28:H28)</f>
        <v>0</v>
      </c>
      <c r="J28" s="114"/>
      <c r="K28" s="140" t="s">
        <v>63</v>
      </c>
      <c r="L28" s="147"/>
    </row>
    <row r="29" spans="2:12" s="20" customFormat="1" ht="12.75" customHeight="1" x14ac:dyDescent="0.25">
      <c r="B29" s="17" t="s">
        <v>17</v>
      </c>
      <c r="C29" s="146">
        <f t="shared" si="6"/>
        <v>0</v>
      </c>
      <c r="D29" s="146">
        <f t="shared" si="6"/>
        <v>0</v>
      </c>
      <c r="E29" s="146">
        <f t="shared" ref="E29:H29" si="8">E20*E$26</f>
        <v>0</v>
      </c>
      <c r="F29" s="146">
        <f t="shared" si="8"/>
        <v>0</v>
      </c>
      <c r="G29" s="146">
        <f t="shared" si="8"/>
        <v>96920.156249999971</v>
      </c>
      <c r="H29" s="146">
        <f t="shared" si="8"/>
        <v>0</v>
      </c>
      <c r="I29" s="146">
        <f>SUM(C29:H29)</f>
        <v>96920.156249999971</v>
      </c>
      <c r="J29" s="114"/>
      <c r="K29" s="140" t="s">
        <v>63</v>
      </c>
      <c r="L29" s="147"/>
    </row>
    <row r="30" spans="2:12" s="20" customFormat="1" ht="12.75" customHeight="1" x14ac:dyDescent="0.25">
      <c r="B30" s="17" t="s">
        <v>18</v>
      </c>
      <c r="C30" s="146">
        <f t="shared" si="6"/>
        <v>0</v>
      </c>
      <c r="D30" s="146">
        <f t="shared" si="6"/>
        <v>0</v>
      </c>
      <c r="E30" s="146">
        <f t="shared" ref="E30:H30" si="9">E21*E$26</f>
        <v>0</v>
      </c>
      <c r="F30" s="146">
        <f t="shared" si="9"/>
        <v>0</v>
      </c>
      <c r="G30" s="146">
        <f t="shared" si="9"/>
        <v>96920.156249999971</v>
      </c>
      <c r="H30" s="146">
        <f t="shared" si="9"/>
        <v>99343.160156249956</v>
      </c>
      <c r="I30" s="146">
        <f>SUM(C30:H30)</f>
        <v>196263.31640624994</v>
      </c>
      <c r="J30" s="114"/>
      <c r="K30" s="140" t="s">
        <v>63</v>
      </c>
      <c r="L30" s="147"/>
    </row>
    <row r="31" spans="2:12" s="20" customFormat="1" ht="12.75" customHeight="1" x14ac:dyDescent="0.25">
      <c r="B31" s="17" t="s">
        <v>19</v>
      </c>
      <c r="C31" s="148">
        <f t="shared" si="6"/>
        <v>0</v>
      </c>
      <c r="D31" s="148">
        <f t="shared" si="6"/>
        <v>0</v>
      </c>
      <c r="E31" s="148">
        <f t="shared" ref="E31:H31" si="10">E22*E$26</f>
        <v>0</v>
      </c>
      <c r="F31" s="148">
        <f t="shared" si="10"/>
        <v>0</v>
      </c>
      <c r="G31" s="148">
        <f t="shared" si="10"/>
        <v>0</v>
      </c>
      <c r="H31" s="148">
        <f t="shared" si="10"/>
        <v>99343.160156249956</v>
      </c>
      <c r="I31" s="148">
        <f>SUM(C31:H31)</f>
        <v>99343.160156249956</v>
      </c>
      <c r="J31" s="149"/>
      <c r="K31" s="140" t="s">
        <v>63</v>
      </c>
      <c r="L31" s="147"/>
    </row>
    <row r="32" spans="2:12" s="20" customFormat="1" ht="12.75" customHeight="1" x14ac:dyDescent="0.25">
      <c r="B32" s="118" t="s">
        <v>36</v>
      </c>
      <c r="C32" s="154">
        <f>SUM(C27:C31)</f>
        <v>0</v>
      </c>
      <c r="D32" s="154">
        <f>SUM(D27:D31)</f>
        <v>0</v>
      </c>
      <c r="E32" s="154">
        <f t="shared" ref="E32:G32" si="11">SUM(E27:E31)</f>
        <v>0</v>
      </c>
      <c r="F32" s="154">
        <f t="shared" si="11"/>
        <v>0</v>
      </c>
      <c r="G32" s="154">
        <f t="shared" si="11"/>
        <v>193840.31249999994</v>
      </c>
      <c r="H32" s="154">
        <f>SUM(H27:H31)</f>
        <v>198686.32031249991</v>
      </c>
      <c r="I32" s="154">
        <f>SUM(I27:I31)</f>
        <v>392526.63281249983</v>
      </c>
      <c r="J32" s="13"/>
      <c r="K32" s="129"/>
    </row>
    <row r="33" spans="2:11" s="20" customFormat="1" ht="12.75" customHeight="1" x14ac:dyDescent="0.25">
      <c r="B33" s="112"/>
      <c r="C33" s="111"/>
      <c r="D33" s="111"/>
      <c r="E33" s="111"/>
      <c r="F33" s="111"/>
      <c r="G33" s="111"/>
      <c r="H33" s="111"/>
      <c r="I33" s="111"/>
      <c r="J33" s="111"/>
      <c r="K33" s="113"/>
    </row>
    <row r="34" spans="2:11" ht="12.75" customHeight="1" x14ac:dyDescent="0.25">
      <c r="B34" s="150"/>
    </row>
    <row r="35" spans="2:11" ht="12.75" customHeight="1" x14ac:dyDescent="0.25">
      <c r="B35" s="150"/>
    </row>
    <row r="36" spans="2:11" ht="12.75" customHeight="1" x14ac:dyDescent="0.25">
      <c r="B36" s="150"/>
    </row>
    <row r="37" spans="2:11" ht="12.75" customHeight="1" x14ac:dyDescent="0.25">
      <c r="B37" s="150"/>
    </row>
    <row r="38" spans="2:11" ht="12.75" customHeight="1" x14ac:dyDescent="0.25">
      <c r="B38" s="150"/>
    </row>
    <row r="39" spans="2:11" ht="12.75" customHeight="1" x14ac:dyDescent="0.25">
      <c r="B39" s="150"/>
    </row>
    <row r="40" spans="2:11" ht="12.75" customHeight="1" x14ac:dyDescent="0.25">
      <c r="B40" s="150"/>
    </row>
    <row r="41" spans="2:11" ht="12.75" customHeight="1" x14ac:dyDescent="0.25">
      <c r="B41" s="150"/>
    </row>
    <row r="42" spans="2:11" x14ac:dyDescent="0.25">
      <c r="B42" s="150"/>
    </row>
    <row r="44" spans="2:11" x14ac:dyDescent="0.25">
      <c r="C44" s="152"/>
      <c r="D44" s="152"/>
      <c r="E44" s="152"/>
      <c r="F44" s="152"/>
      <c r="G44" s="152"/>
      <c r="H44" s="152"/>
    </row>
    <row r="45" spans="2:11" x14ac:dyDescent="0.25">
      <c r="B45" s="150"/>
      <c r="C45" s="152"/>
      <c r="D45" s="152"/>
      <c r="E45" s="152"/>
      <c r="F45" s="152"/>
      <c r="G45" s="152"/>
      <c r="H45" s="152"/>
    </row>
    <row r="46" spans="2:11" x14ac:dyDescent="0.25">
      <c r="B46" s="150"/>
      <c r="C46" s="152"/>
      <c r="D46" s="152"/>
      <c r="E46" s="152"/>
      <c r="F46" s="152"/>
      <c r="G46" s="152"/>
      <c r="H46" s="152"/>
    </row>
    <row r="47" spans="2:11" x14ac:dyDescent="0.25">
      <c r="B47" s="150"/>
      <c r="C47" s="152"/>
      <c r="D47" s="152"/>
      <c r="E47" s="152"/>
      <c r="F47" s="152"/>
      <c r="G47" s="152"/>
      <c r="H47" s="152"/>
    </row>
    <row r="48" spans="2:11" x14ac:dyDescent="0.25">
      <c r="B48" s="150"/>
      <c r="C48" s="152"/>
      <c r="D48" s="152"/>
      <c r="E48" s="152"/>
      <c r="F48" s="152"/>
      <c r="G48" s="152"/>
      <c r="H48" s="152"/>
    </row>
    <row r="49" spans="2:8" x14ac:dyDescent="0.25">
      <c r="B49" s="150"/>
    </row>
    <row r="50" spans="2:8" x14ac:dyDescent="0.25">
      <c r="B50" s="150"/>
    </row>
    <row r="51" spans="2:8" x14ac:dyDescent="0.25">
      <c r="B51" s="150"/>
      <c r="C51" s="153"/>
      <c r="D51" s="153"/>
      <c r="E51" s="153"/>
      <c r="F51" s="153"/>
      <c r="G51" s="153"/>
      <c r="H51" s="153"/>
    </row>
    <row r="52" spans="2:8" x14ac:dyDescent="0.25">
      <c r="B52" s="150"/>
      <c r="C52" s="153"/>
      <c r="D52" s="153"/>
      <c r="E52" s="153"/>
      <c r="F52" s="153"/>
      <c r="G52" s="153"/>
      <c r="H52" s="153"/>
    </row>
    <row r="53" spans="2:8" x14ac:dyDescent="0.25">
      <c r="B53" s="150"/>
      <c r="C53" s="153"/>
      <c r="D53" s="153"/>
      <c r="E53" s="153"/>
      <c r="F53" s="153"/>
      <c r="G53" s="153"/>
      <c r="H53" s="153"/>
    </row>
    <row r="54" spans="2:8" x14ac:dyDescent="0.25">
      <c r="B54" s="150"/>
      <c r="C54" s="153"/>
      <c r="D54" s="153"/>
      <c r="E54" s="153"/>
      <c r="F54" s="153"/>
      <c r="G54" s="153"/>
      <c r="H54" s="153"/>
    </row>
    <row r="55" spans="2:8" x14ac:dyDescent="0.25">
      <c r="B55" s="150"/>
      <c r="C55" s="153"/>
      <c r="D55" s="153"/>
      <c r="E55" s="153"/>
      <c r="F55" s="153"/>
      <c r="G55" s="153"/>
      <c r="H55" s="153"/>
    </row>
    <row r="56" spans="2:8" x14ac:dyDescent="0.25">
      <c r="B56" s="150"/>
    </row>
    <row r="57" spans="2:8" x14ac:dyDescent="0.25">
      <c r="B57" s="130"/>
    </row>
    <row r="58" spans="2:8" x14ac:dyDescent="0.25">
      <c r="B58" s="17"/>
      <c r="C58" s="152"/>
      <c r="D58" s="152"/>
      <c r="E58" s="152"/>
      <c r="F58" s="152"/>
      <c r="G58" s="152"/>
      <c r="H58" s="152"/>
    </row>
    <row r="59" spans="2:8" x14ac:dyDescent="0.25">
      <c r="B59" s="17"/>
      <c r="C59" s="152"/>
      <c r="D59" s="152"/>
      <c r="E59" s="152"/>
      <c r="F59" s="152"/>
      <c r="G59" s="152"/>
      <c r="H59" s="152"/>
    </row>
    <row r="60" spans="2:8" x14ac:dyDescent="0.25">
      <c r="B60" s="17"/>
      <c r="C60" s="152"/>
      <c r="D60" s="152"/>
      <c r="E60" s="152"/>
      <c r="F60" s="152"/>
      <c r="G60" s="152"/>
      <c r="H60" s="152"/>
    </row>
    <row r="61" spans="2:8" x14ac:dyDescent="0.25">
      <c r="B61" s="17"/>
      <c r="C61" s="152"/>
      <c r="D61" s="152"/>
      <c r="E61" s="152"/>
      <c r="F61" s="152"/>
      <c r="G61" s="152"/>
      <c r="H61" s="152"/>
    </row>
    <row r="62" spans="2:8" x14ac:dyDescent="0.25">
      <c r="B62" s="17"/>
      <c r="C62" s="152"/>
      <c r="D62" s="152"/>
      <c r="E62" s="152"/>
      <c r="F62" s="152"/>
      <c r="G62" s="152"/>
      <c r="H62" s="152"/>
    </row>
  </sheetData>
  <customSheetViews>
    <customSheetView guid="{43C5011C-2000-4C48-97EF-AB2844A7ED28}" scale="90" showPageBreaks="1" fitToPage="1" printArea="1">
      <selection activeCell="K34" sqref="K34"/>
      <pageMargins left="0.2" right="0.2" top="1" bottom="0.75" header="0.05" footer="0.3"/>
      <printOptions horizontalCentered="1" gridLines="1"/>
      <pageSetup scale="87" orientation="landscape" r:id="rId1"/>
      <headerFooter>
        <oddHeader>&amp;CUCLA School of Law
Master of Science in Law Budget
Financial Aid Calculation</oddHeader>
        <oddFooter xml:space="preserve">&amp;L&amp;9&amp;Z&amp;F
&amp;A&amp;C&amp;9Page &amp;P of &amp;N&amp;R&amp;9Updated: 10/16/2017; Trevino, J.
Printed: &amp;D &amp;T </oddFooter>
      </headerFooter>
    </customSheetView>
    <customSheetView guid="{A497838E-8634-4AEF-A878-D71BA08FEDDB}" scale="90" fitToPage="1">
      <selection activeCell="G32" sqref="G32"/>
      <pageMargins left="0.2" right="0.2" top="1" bottom="0.75" header="0.05" footer="0.3"/>
      <printOptions horizontalCentered="1" gridLines="1"/>
      <pageSetup scale="90" orientation="landscape" r:id="rId2"/>
      <headerFooter>
        <oddHeader>&amp;CUCLA School of Law
Master of Science in Law Budget
Financial Aid Calculation</oddHeader>
        <oddFooter xml:space="preserve">&amp;L&amp;9&amp;Z&amp;F
&amp;A&amp;C&amp;9Page &amp;P of &amp;N&amp;R&amp;9Updated: 10/16/2017; Trevino, J.
Printed: &amp;D &amp;T </oddFooter>
      </headerFooter>
    </customSheetView>
  </customSheetViews>
  <mergeCells count="3">
    <mergeCell ref="B2:H2"/>
    <mergeCell ref="B1:C1"/>
    <mergeCell ref="B3:D3"/>
  </mergeCells>
  <pageMargins left="0.25" right="0.25" top="0.75" bottom="0.75" header="0.3" footer="0.3"/>
  <pageSetup scale="86" fitToHeight="2" orientation="landscape" r:id="rId3"/>
  <headerFooter>
    <oddHeader>&amp;CUCLA + School/College Name
Five-year Budget Plan</oddHeader>
    <oddFooter xml:space="preserve">&amp;L&amp;F
&amp;A&amp;CPage &amp;P of &amp;N&amp;R.
Printed: &amp;D &amp;T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N21"/>
  <sheetViews>
    <sheetView zoomScaleNormal="100" workbookViewId="0">
      <selection activeCell="B32" sqref="B32"/>
    </sheetView>
  </sheetViews>
  <sheetFormatPr defaultColWidth="9.140625" defaultRowHeight="12.75" x14ac:dyDescent="0.2"/>
  <cols>
    <col min="1" max="1" width="2.7109375" style="29" customWidth="1"/>
    <col min="2" max="2" width="62.85546875" style="29" bestFit="1" customWidth="1"/>
    <col min="3" max="3" width="10.140625" style="29" bestFit="1" customWidth="1"/>
    <col min="4" max="4" width="9.5703125" style="29" bestFit="1" customWidth="1"/>
    <col min="5" max="5" width="11.5703125" style="29" customWidth="1"/>
    <col min="6" max="8" width="11" style="29" bestFit="1" customWidth="1"/>
    <col min="9" max="16384" width="9.140625" style="29"/>
  </cols>
  <sheetData>
    <row r="1" spans="1:14" s="211" customFormat="1" ht="15.75" x14ac:dyDescent="0.25">
      <c r="A1" s="249"/>
      <c r="B1" s="248" t="s">
        <v>126</v>
      </c>
      <c r="E1" s="250"/>
      <c r="F1" s="250"/>
      <c r="G1" s="250"/>
      <c r="H1" s="250"/>
    </row>
    <row r="2" spans="1:14" ht="15" x14ac:dyDescent="0.25">
      <c r="A2" s="33"/>
      <c r="E2" s="45"/>
      <c r="F2" s="45"/>
      <c r="G2" s="45"/>
      <c r="H2" s="45"/>
      <c r="I2" s="11"/>
      <c r="K2" s="1"/>
      <c r="L2" s="1"/>
      <c r="M2" s="1"/>
      <c r="N2" s="1"/>
    </row>
    <row r="3" spans="1:14" ht="15" x14ac:dyDescent="0.25">
      <c r="A3" s="34"/>
      <c r="E3" s="45"/>
      <c r="F3" s="45"/>
      <c r="G3" s="45"/>
      <c r="H3" s="45"/>
      <c r="I3" s="11"/>
      <c r="K3" s="1"/>
      <c r="L3" s="1"/>
      <c r="M3" s="1"/>
      <c r="N3" s="1"/>
    </row>
    <row r="4" spans="1:14" ht="12.75" customHeight="1" x14ac:dyDescent="0.25">
      <c r="A4" s="33"/>
      <c r="C4" s="8"/>
      <c r="D4" s="8"/>
      <c r="E4" s="10"/>
      <c r="F4" s="10"/>
      <c r="G4" s="10"/>
      <c r="H4" s="10"/>
      <c r="I4" s="18"/>
      <c r="K4" s="1"/>
      <c r="L4" s="1"/>
      <c r="M4" s="1"/>
      <c r="N4" s="1"/>
    </row>
    <row r="5" spans="1:14" s="8" customFormat="1" x14ac:dyDescent="0.2">
      <c r="A5" s="33"/>
      <c r="C5" s="29"/>
      <c r="D5" s="29"/>
      <c r="E5" s="45"/>
      <c r="F5" s="45"/>
      <c r="G5" s="45"/>
      <c r="H5" s="45"/>
      <c r="I5" s="11"/>
    </row>
    <row r="6" spans="1:14" s="8" customFormat="1" x14ac:dyDescent="0.2">
      <c r="A6" s="33"/>
      <c r="C6" s="29"/>
      <c r="D6" s="29"/>
      <c r="E6" s="45"/>
      <c r="F6" s="45"/>
      <c r="G6" s="45"/>
      <c r="H6" s="45"/>
      <c r="I6" s="11"/>
    </row>
    <row r="7" spans="1:14" s="8" customFormat="1" x14ac:dyDescent="0.2">
      <c r="A7" s="33"/>
      <c r="C7" s="29"/>
      <c r="D7" s="29"/>
      <c r="E7" s="45"/>
      <c r="F7" s="45"/>
      <c r="G7" s="45"/>
      <c r="H7" s="45"/>
      <c r="I7" s="11"/>
    </row>
    <row r="8" spans="1:14" s="8" customFormat="1" x14ac:dyDescent="0.2">
      <c r="A8" s="33"/>
      <c r="C8" s="29"/>
      <c r="D8" s="29"/>
      <c r="E8" s="45"/>
      <c r="F8" s="45"/>
      <c r="G8" s="45"/>
      <c r="H8" s="45"/>
      <c r="I8" s="11"/>
    </row>
    <row r="9" spans="1:14" s="8" customFormat="1" x14ac:dyDescent="0.2">
      <c r="A9" s="33"/>
      <c r="C9" s="29"/>
      <c r="D9" s="29"/>
      <c r="E9" s="45"/>
      <c r="F9" s="45"/>
      <c r="G9" s="45"/>
      <c r="H9" s="45"/>
      <c r="I9" s="11"/>
    </row>
    <row r="10" spans="1:14" s="8" customFormat="1" x14ac:dyDescent="0.2">
      <c r="A10" s="33"/>
      <c r="C10" s="29"/>
      <c r="D10" s="29"/>
      <c r="E10" s="45"/>
      <c r="F10" s="45"/>
      <c r="G10" s="45"/>
      <c r="H10" s="45"/>
      <c r="I10" s="11"/>
    </row>
    <row r="11" spans="1:14" s="8" customFormat="1" x14ac:dyDescent="0.2">
      <c r="A11" s="33"/>
      <c r="C11" s="29"/>
      <c r="D11" s="29"/>
      <c r="E11" s="45"/>
      <c r="F11" s="45"/>
      <c r="G11" s="45"/>
      <c r="H11" s="45"/>
      <c r="I11" s="11"/>
    </row>
    <row r="12" spans="1:14" s="8" customFormat="1" x14ac:dyDescent="0.2">
      <c r="A12" s="33"/>
      <c r="C12" s="29"/>
      <c r="D12" s="29"/>
      <c r="E12" s="45"/>
      <c r="F12" s="45"/>
      <c r="G12" s="45"/>
      <c r="H12" s="45"/>
      <c r="I12" s="11"/>
    </row>
    <row r="13" spans="1:14" s="8" customFormat="1" x14ac:dyDescent="0.2">
      <c r="A13" s="33"/>
      <c r="C13" s="29"/>
      <c r="D13" s="29"/>
      <c r="E13" s="45"/>
      <c r="F13" s="45"/>
      <c r="G13" s="45"/>
      <c r="H13" s="45"/>
      <c r="I13" s="11"/>
    </row>
    <row r="14" spans="1:14" ht="12.75" customHeight="1" x14ac:dyDescent="0.25">
      <c r="A14" s="33"/>
      <c r="B14" s="8" t="s">
        <v>116</v>
      </c>
      <c r="C14" s="3" t="s">
        <v>0</v>
      </c>
      <c r="D14" s="3" t="s">
        <v>1</v>
      </c>
      <c r="E14" s="3" t="s">
        <v>2</v>
      </c>
      <c r="F14" s="3" t="s">
        <v>3</v>
      </c>
      <c r="G14" s="3" t="s">
        <v>4</v>
      </c>
      <c r="H14" s="3" t="s">
        <v>5</v>
      </c>
      <c r="I14" s="11"/>
      <c r="K14" s="1"/>
      <c r="L14" s="1"/>
      <c r="M14" s="1"/>
      <c r="N14" s="1"/>
    </row>
    <row r="15" spans="1:14" ht="12.75" customHeight="1" x14ac:dyDescent="0.25">
      <c r="A15" s="33"/>
      <c r="B15" s="64" t="s">
        <v>154</v>
      </c>
      <c r="C15" s="46">
        <f>'Tab A-Summary'!C74-'Tab A-Summary'!C77</f>
        <v>0</v>
      </c>
      <c r="D15" s="46">
        <f>'Tab A-Summary'!D74-'Tab A-Summary'!D77</f>
        <v>584000</v>
      </c>
      <c r="E15" s="46">
        <f>'Tab A-Summary'!E74-'Tab A-Summary'!E77</f>
        <v>1360981.9999999998</v>
      </c>
      <c r="F15" s="46">
        <f>'Tab A-Summary'!F74-'Tab A-Summary'!F77</f>
        <v>1645148.1139999996</v>
      </c>
      <c r="G15" s="46">
        <f>'Tab A-Summary'!G74-'Tab A-Summary'!G77</f>
        <v>1642539.7030279993</v>
      </c>
      <c r="H15" s="46">
        <f>'Tab A-Summary'!H74-'Tab A-Summary'!H77</f>
        <v>1686278.9770671551</v>
      </c>
      <c r="I15" s="11"/>
      <c r="K15" s="1"/>
      <c r="L15" s="1"/>
      <c r="M15" s="1"/>
      <c r="N15" s="1"/>
    </row>
    <row r="16" spans="1:14" ht="15" x14ac:dyDescent="0.25">
      <c r="A16" s="33"/>
      <c r="B16" s="41" t="s">
        <v>151</v>
      </c>
      <c r="C16" s="47">
        <f>'Tab A-Summary'!C72</f>
        <v>0</v>
      </c>
      <c r="D16" s="47">
        <f>'Tab A-Summary'!D72-'Tab A-Summary'!D67-'Tab A-Summary'!D66</f>
        <v>16000</v>
      </c>
      <c r="E16" s="47">
        <f>'Tab A-Summary'!E72-'Tab A-Summary'!E67-'Tab A-Summary'!E66</f>
        <v>22000</v>
      </c>
      <c r="F16" s="47">
        <f>'Tab A-Summary'!F72-'Tab A-Summary'!F67-'Tab A-Summary'!F66</f>
        <v>22000</v>
      </c>
      <c r="G16" s="47">
        <f>'Tab A-Summary'!G72-'Tab A-Summary'!G67-'Tab A-Summary'!G66</f>
        <v>22000</v>
      </c>
      <c r="H16" s="47">
        <f>'Tab A-Summary'!H72-'Tab A-Summary'!H67-'Tab A-Summary'!H66</f>
        <v>22000</v>
      </c>
      <c r="I16" s="11"/>
      <c r="K16" s="1"/>
      <c r="L16" s="1"/>
      <c r="M16" s="1"/>
      <c r="N16" s="1"/>
    </row>
    <row r="17" spans="1:14" ht="15" x14ac:dyDescent="0.25">
      <c r="A17" s="34"/>
      <c r="B17" s="41" t="s">
        <v>152</v>
      </c>
      <c r="C17" s="26">
        <v>0.25900000000000001</v>
      </c>
      <c r="D17" s="26">
        <v>0.25900000000000001</v>
      </c>
      <c r="E17" s="26">
        <v>0.25900000000000001</v>
      </c>
      <c r="F17" s="26">
        <v>0.25900000000000001</v>
      </c>
      <c r="G17" s="26">
        <v>0.25900000000000001</v>
      </c>
      <c r="H17" s="26">
        <v>0.25900000000000001</v>
      </c>
      <c r="I17" s="11"/>
      <c r="K17" s="1"/>
      <c r="L17" s="1"/>
      <c r="M17" s="1"/>
      <c r="N17" s="1"/>
    </row>
    <row r="18" spans="1:14" ht="15" x14ac:dyDescent="0.35">
      <c r="A18" s="33"/>
      <c r="B18" s="41" t="s">
        <v>117</v>
      </c>
      <c r="C18" s="42">
        <f t="shared" ref="C18:G18" si="0">C16*C17</f>
        <v>0</v>
      </c>
      <c r="D18" s="42">
        <f>D16*D17</f>
        <v>4144</v>
      </c>
      <c r="E18" s="42">
        <f t="shared" si="0"/>
        <v>5698</v>
      </c>
      <c r="F18" s="42">
        <f t="shared" si="0"/>
        <v>5698</v>
      </c>
      <c r="G18" s="42">
        <f t="shared" si="0"/>
        <v>5698</v>
      </c>
      <c r="H18" s="42">
        <f>H16*H17</f>
        <v>5698</v>
      </c>
      <c r="I18" s="11"/>
    </row>
    <row r="19" spans="1:14" x14ac:dyDescent="0.2">
      <c r="A19" s="33"/>
      <c r="B19" s="64" t="s">
        <v>153</v>
      </c>
      <c r="C19" s="46">
        <f>C15-C18</f>
        <v>0</v>
      </c>
      <c r="D19" s="46">
        <f t="shared" ref="D19:G19" si="1">D15-D18</f>
        <v>579856</v>
      </c>
      <c r="E19" s="46">
        <f t="shared" si="1"/>
        <v>1355283.9999999998</v>
      </c>
      <c r="F19" s="46">
        <f t="shared" si="1"/>
        <v>1639450.1139999996</v>
      </c>
      <c r="G19" s="46">
        <f t="shared" si="1"/>
        <v>1636841.7030279993</v>
      </c>
      <c r="H19" s="46">
        <f>H15-H18</f>
        <v>1680580.9770671551</v>
      </c>
      <c r="I19" s="11"/>
    </row>
    <row r="20" spans="1:14" x14ac:dyDescent="0.2">
      <c r="A20" s="33"/>
      <c r="E20" s="45"/>
      <c r="F20" s="45"/>
      <c r="G20" s="45"/>
      <c r="H20" s="45"/>
      <c r="I20" s="11"/>
    </row>
    <row r="21" spans="1:14" x14ac:dyDescent="0.2">
      <c r="C21" s="48"/>
    </row>
  </sheetData>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48"/>
  <sheetViews>
    <sheetView tabSelected="1" topLeftCell="A19" zoomScaleNormal="100" workbookViewId="0">
      <selection activeCell="B19" sqref="B19:B21"/>
    </sheetView>
  </sheetViews>
  <sheetFormatPr defaultColWidth="9.140625" defaultRowHeight="12.75" x14ac:dyDescent="0.2"/>
  <cols>
    <col min="1" max="1" width="2.28515625" style="29" customWidth="1"/>
    <col min="2" max="2" width="40" style="29" customWidth="1"/>
    <col min="3" max="9" width="9.28515625" style="29" customWidth="1"/>
    <col min="10" max="16384" width="9.140625" style="29"/>
  </cols>
  <sheetData>
    <row r="1" spans="2:2" s="121" customFormat="1" ht="15.75" x14ac:dyDescent="0.25">
      <c r="B1" s="248" t="s">
        <v>187</v>
      </c>
    </row>
    <row r="19" spans="2:11" ht="17.25" customHeight="1" x14ac:dyDescent="0.2">
      <c r="B19" s="271" t="s">
        <v>195</v>
      </c>
      <c r="C19" s="273" t="s">
        <v>318</v>
      </c>
      <c r="D19" s="269" t="s">
        <v>190</v>
      </c>
      <c r="E19" s="270"/>
      <c r="F19" s="269" t="s">
        <v>193</v>
      </c>
      <c r="G19" s="270"/>
      <c r="H19" s="269" t="s">
        <v>194</v>
      </c>
      <c r="I19" s="270"/>
    </row>
    <row r="20" spans="2:11" ht="17.25" customHeight="1" x14ac:dyDescent="0.2">
      <c r="B20" s="271"/>
      <c r="C20" s="273"/>
      <c r="D20" s="269"/>
      <c r="E20" s="270"/>
      <c r="F20" s="269"/>
      <c r="G20" s="270"/>
      <c r="H20" s="269"/>
      <c r="I20" s="270"/>
    </row>
    <row r="21" spans="2:11" ht="13.5" thickBot="1" x14ac:dyDescent="0.25">
      <c r="B21" s="272"/>
      <c r="C21" s="274"/>
      <c r="D21" s="68" t="s">
        <v>191</v>
      </c>
      <c r="E21" s="69" t="s">
        <v>192</v>
      </c>
      <c r="F21" s="68" t="s">
        <v>191</v>
      </c>
      <c r="G21" s="69" t="s">
        <v>192</v>
      </c>
      <c r="H21" s="68" t="s">
        <v>191</v>
      </c>
      <c r="I21" s="69" t="s">
        <v>192</v>
      </c>
    </row>
    <row r="22" spans="2:11" ht="13.5" thickTop="1" x14ac:dyDescent="0.2">
      <c r="B22" s="224" t="s">
        <v>208</v>
      </c>
      <c r="C22" s="225"/>
      <c r="D22" s="226"/>
      <c r="E22" s="227"/>
      <c r="F22" s="226"/>
      <c r="G22" s="227"/>
      <c r="H22" s="226"/>
      <c r="I22" s="227"/>
      <c r="J22" s="109"/>
      <c r="K22" s="109"/>
    </row>
    <row r="23" spans="2:11" ht="15" x14ac:dyDescent="0.2">
      <c r="B23" s="113" t="s">
        <v>237</v>
      </c>
      <c r="C23" s="225">
        <v>1206</v>
      </c>
      <c r="D23" s="228">
        <v>1</v>
      </c>
      <c r="E23" s="229">
        <f>D23*$C23</f>
        <v>1206</v>
      </c>
      <c r="F23" s="228">
        <v>0.5</v>
      </c>
      <c r="G23" s="229">
        <f t="shared" ref="G23:G34" si="0">F23*$C23</f>
        <v>603</v>
      </c>
      <c r="H23" s="228">
        <v>0</v>
      </c>
      <c r="I23" s="230">
        <f t="shared" ref="I23:I34" si="1">H23*$C23</f>
        <v>0</v>
      </c>
      <c r="J23" s="109"/>
      <c r="K23" s="109"/>
    </row>
    <row r="24" spans="2:11" x14ac:dyDescent="0.2">
      <c r="B24" s="113" t="s">
        <v>206</v>
      </c>
      <c r="C24" s="225">
        <v>7</v>
      </c>
      <c r="D24" s="228">
        <v>1</v>
      </c>
      <c r="E24" s="231">
        <f t="shared" ref="E24" si="2">D24*$C24</f>
        <v>7</v>
      </c>
      <c r="F24" s="228">
        <v>0.5</v>
      </c>
      <c r="G24" s="231">
        <f t="shared" ref="G24" si="3">F24*$C24</f>
        <v>3.5</v>
      </c>
      <c r="H24" s="228">
        <v>0</v>
      </c>
      <c r="I24" s="229">
        <f t="shared" ref="I24" si="4">H24*$C24</f>
        <v>0</v>
      </c>
      <c r="J24" s="109"/>
      <c r="K24" s="109"/>
    </row>
    <row r="25" spans="2:11" ht="15" x14ac:dyDescent="0.2">
      <c r="B25" s="113" t="s">
        <v>205</v>
      </c>
      <c r="C25" s="232">
        <v>5571.33</v>
      </c>
      <c r="D25" s="233">
        <v>1</v>
      </c>
      <c r="E25" s="234">
        <f t="shared" ref="E25" si="5">D25*$C25</f>
        <v>5571.33</v>
      </c>
      <c r="F25" s="233">
        <v>0.5</v>
      </c>
      <c r="G25" s="234">
        <f t="shared" ref="G25" si="6">F25*$C25</f>
        <v>2785.665</v>
      </c>
      <c r="H25" s="233">
        <v>0</v>
      </c>
      <c r="I25" s="234">
        <f t="shared" ref="I25" si="7">H25*$C25</f>
        <v>0</v>
      </c>
      <c r="J25" s="109"/>
      <c r="K25" s="109"/>
    </row>
    <row r="26" spans="2:11" s="36" customFormat="1" x14ac:dyDescent="0.2">
      <c r="B26" s="235" t="s">
        <v>209</v>
      </c>
      <c r="C26" s="236">
        <f>SUM(C23:C25)</f>
        <v>6784.33</v>
      </c>
      <c r="D26" s="237">
        <v>1</v>
      </c>
      <c r="E26" s="230">
        <f>SUM(E23:E25)</f>
        <v>6784.33</v>
      </c>
      <c r="F26" s="237">
        <v>0.5</v>
      </c>
      <c r="G26" s="230">
        <f>SUM(G23:G25)</f>
        <v>3392.165</v>
      </c>
      <c r="H26" s="237">
        <v>0</v>
      </c>
      <c r="I26" s="230">
        <f>SUM(I19:I25)</f>
        <v>0</v>
      </c>
      <c r="J26" s="216"/>
      <c r="K26" s="216"/>
    </row>
    <row r="27" spans="2:11" ht="26.25" customHeight="1" x14ac:dyDescent="0.2">
      <c r="B27" s="224" t="s">
        <v>238</v>
      </c>
      <c r="C27" s="225"/>
      <c r="D27" s="226"/>
      <c r="E27" s="227"/>
      <c r="F27" s="226"/>
      <c r="G27" s="227"/>
      <c r="H27" s="226"/>
      <c r="I27" s="227"/>
      <c r="J27" s="109"/>
      <c r="K27" s="109"/>
    </row>
    <row r="28" spans="2:11" ht="25.5" x14ac:dyDescent="0.2">
      <c r="B28" s="22" t="s">
        <v>131</v>
      </c>
      <c r="C28" s="238">
        <v>135</v>
      </c>
      <c r="D28" s="228">
        <v>1</v>
      </c>
      <c r="E28" s="231">
        <f t="shared" ref="E28:E37" si="8">D28*$C28</f>
        <v>135</v>
      </c>
      <c r="F28" s="228">
        <v>0.5</v>
      </c>
      <c r="G28" s="231">
        <f t="shared" si="0"/>
        <v>67.5</v>
      </c>
      <c r="H28" s="228">
        <v>0</v>
      </c>
      <c r="I28" s="229">
        <f t="shared" si="1"/>
        <v>0</v>
      </c>
      <c r="J28" s="109"/>
      <c r="K28" s="109"/>
    </row>
    <row r="29" spans="2:11" x14ac:dyDescent="0.2">
      <c r="B29" s="113" t="s">
        <v>128</v>
      </c>
      <c r="C29" s="238">
        <v>113</v>
      </c>
      <c r="D29" s="228">
        <v>1</v>
      </c>
      <c r="E29" s="231">
        <f t="shared" si="8"/>
        <v>113</v>
      </c>
      <c r="F29" s="228">
        <v>0.5</v>
      </c>
      <c r="G29" s="231">
        <f t="shared" si="0"/>
        <v>56.5</v>
      </c>
      <c r="H29" s="228">
        <v>0</v>
      </c>
      <c r="I29" s="229">
        <f t="shared" si="1"/>
        <v>0</v>
      </c>
      <c r="J29" s="109"/>
      <c r="K29" s="109"/>
    </row>
    <row r="30" spans="2:11" x14ac:dyDescent="0.2">
      <c r="B30" s="22" t="s">
        <v>133</v>
      </c>
      <c r="C30" s="268">
        <v>79.27</v>
      </c>
      <c r="D30" s="228">
        <v>1</v>
      </c>
      <c r="E30" s="231">
        <f t="shared" si="8"/>
        <v>79.27</v>
      </c>
      <c r="F30" s="228">
        <v>0.5</v>
      </c>
      <c r="G30" s="231">
        <f t="shared" si="0"/>
        <v>39.634999999999998</v>
      </c>
      <c r="H30" s="228">
        <v>0</v>
      </c>
      <c r="I30" s="229">
        <f t="shared" si="1"/>
        <v>0</v>
      </c>
      <c r="J30" s="109"/>
      <c r="K30" s="109"/>
    </row>
    <row r="31" spans="2:11" x14ac:dyDescent="0.2">
      <c r="B31" s="113" t="s">
        <v>127</v>
      </c>
      <c r="C31" s="238">
        <v>69</v>
      </c>
      <c r="D31" s="228">
        <v>1</v>
      </c>
      <c r="E31" s="231">
        <f t="shared" si="8"/>
        <v>69</v>
      </c>
      <c r="F31" s="228">
        <v>0.5</v>
      </c>
      <c r="G31" s="231">
        <f t="shared" si="0"/>
        <v>34.5</v>
      </c>
      <c r="H31" s="228">
        <v>0</v>
      </c>
      <c r="I31" s="229">
        <f t="shared" si="1"/>
        <v>0</v>
      </c>
      <c r="J31" s="109"/>
      <c r="K31" s="109"/>
    </row>
    <row r="32" spans="2:11" x14ac:dyDescent="0.2">
      <c r="B32" s="113" t="s">
        <v>129</v>
      </c>
      <c r="C32" s="238">
        <v>38.25</v>
      </c>
      <c r="D32" s="228">
        <v>1</v>
      </c>
      <c r="E32" s="231">
        <f t="shared" si="8"/>
        <v>38.25</v>
      </c>
      <c r="F32" s="228">
        <v>0.5</v>
      </c>
      <c r="G32" s="231">
        <f t="shared" si="0"/>
        <v>19.125</v>
      </c>
      <c r="H32" s="228">
        <v>0</v>
      </c>
      <c r="I32" s="229">
        <f t="shared" si="1"/>
        <v>0</v>
      </c>
      <c r="J32" s="109"/>
      <c r="K32" s="109"/>
    </row>
    <row r="33" spans="2:11" x14ac:dyDescent="0.2">
      <c r="B33" s="113" t="s">
        <v>132</v>
      </c>
      <c r="C33" s="238">
        <v>37</v>
      </c>
      <c r="D33" s="228">
        <v>1</v>
      </c>
      <c r="E33" s="231">
        <f t="shared" si="8"/>
        <v>37</v>
      </c>
      <c r="F33" s="228">
        <v>0.5</v>
      </c>
      <c r="G33" s="231">
        <f t="shared" si="0"/>
        <v>18.5</v>
      </c>
      <c r="H33" s="228">
        <v>0</v>
      </c>
      <c r="I33" s="229">
        <f t="shared" si="1"/>
        <v>0</v>
      </c>
      <c r="J33" s="109"/>
      <c r="K33" s="109"/>
    </row>
    <row r="34" spans="2:11" x14ac:dyDescent="0.2">
      <c r="B34" s="113" t="s">
        <v>130</v>
      </c>
      <c r="C34" s="239">
        <v>21.03</v>
      </c>
      <c r="D34" s="240">
        <v>1</v>
      </c>
      <c r="E34" s="241">
        <f t="shared" si="8"/>
        <v>21.03</v>
      </c>
      <c r="F34" s="240">
        <v>0.5</v>
      </c>
      <c r="G34" s="241">
        <f t="shared" si="0"/>
        <v>10.515000000000001</v>
      </c>
      <c r="H34" s="240">
        <v>0</v>
      </c>
      <c r="I34" s="242">
        <f t="shared" si="1"/>
        <v>0</v>
      </c>
      <c r="J34" s="109"/>
      <c r="K34" s="109"/>
    </row>
    <row r="35" spans="2:11" s="36" customFormat="1" x14ac:dyDescent="0.2">
      <c r="B35" s="235" t="s">
        <v>207</v>
      </c>
      <c r="C35" s="243">
        <f>SUM(C28:C34)</f>
        <v>492.54999999999995</v>
      </c>
      <c r="D35" s="237">
        <v>1</v>
      </c>
      <c r="E35" s="244">
        <f>SUM(E28:E34)</f>
        <v>492.54999999999995</v>
      </c>
      <c r="F35" s="237">
        <v>0.5</v>
      </c>
      <c r="G35" s="244">
        <f>SUM(G28:G34)</f>
        <v>246.27499999999998</v>
      </c>
      <c r="H35" s="237">
        <v>0</v>
      </c>
      <c r="I35" s="230">
        <f>SUM(I28:I34)</f>
        <v>0</v>
      </c>
      <c r="J35" s="216"/>
      <c r="K35" s="216"/>
    </row>
    <row r="36" spans="2:11" s="36" customFormat="1" x14ac:dyDescent="0.2">
      <c r="B36" s="129"/>
      <c r="C36" s="243"/>
      <c r="D36" s="237"/>
      <c r="E36" s="244"/>
      <c r="F36" s="237"/>
      <c r="G36" s="244"/>
      <c r="H36" s="237"/>
      <c r="I36" s="230"/>
      <c r="J36" s="216"/>
      <c r="K36" s="216"/>
    </row>
    <row r="37" spans="2:11" s="36" customFormat="1" x14ac:dyDescent="0.2">
      <c r="B37" s="129" t="s">
        <v>203</v>
      </c>
      <c r="C37" s="245">
        <v>80</v>
      </c>
      <c r="D37" s="246">
        <v>1</v>
      </c>
      <c r="E37" s="231">
        <f t="shared" si="8"/>
        <v>80</v>
      </c>
      <c r="F37" s="228">
        <v>1</v>
      </c>
      <c r="G37" s="231">
        <f t="shared" ref="G37" si="9">F37*$C37</f>
        <v>80</v>
      </c>
      <c r="H37" s="228">
        <v>1</v>
      </c>
      <c r="I37" s="229">
        <f t="shared" ref="I37" si="10">H37*$C37</f>
        <v>80</v>
      </c>
      <c r="J37" s="216"/>
      <c r="K37" s="216"/>
    </row>
    <row r="39" spans="2:11" x14ac:dyDescent="0.2">
      <c r="B39" s="29" t="s">
        <v>197</v>
      </c>
    </row>
    <row r="40" spans="2:11" x14ac:dyDescent="0.2">
      <c r="B40" s="247" t="s">
        <v>317</v>
      </c>
    </row>
    <row r="41" spans="2:11" x14ac:dyDescent="0.2">
      <c r="B41" s="29" t="s">
        <v>188</v>
      </c>
    </row>
    <row r="42" spans="2:11" x14ac:dyDescent="0.2">
      <c r="B42" s="29" t="s">
        <v>189</v>
      </c>
    </row>
    <row r="43" spans="2:11" x14ac:dyDescent="0.2">
      <c r="B43" s="29" t="s">
        <v>196</v>
      </c>
    </row>
    <row r="44" spans="2:11" x14ac:dyDescent="0.2">
      <c r="B44" s="66"/>
    </row>
    <row r="45" spans="2:11" x14ac:dyDescent="0.2">
      <c r="B45" s="36" t="s">
        <v>204</v>
      </c>
    </row>
    <row r="46" spans="2:11" x14ac:dyDescent="0.2">
      <c r="B46" s="247" t="s">
        <v>200</v>
      </c>
    </row>
    <row r="47" spans="2:11" x14ac:dyDescent="0.2">
      <c r="B47" s="247" t="s">
        <v>201</v>
      </c>
    </row>
    <row r="48" spans="2:11" x14ac:dyDescent="0.2">
      <c r="B48" s="247" t="s">
        <v>202</v>
      </c>
    </row>
  </sheetData>
  <mergeCells count="5">
    <mergeCell ref="D19:E20"/>
    <mergeCell ref="F19:G20"/>
    <mergeCell ref="H19:I20"/>
    <mergeCell ref="B19:B21"/>
    <mergeCell ref="C19:C21"/>
  </mergeCells>
  <hyperlinks>
    <hyperlink ref="B48" r:id="rId1" xr:uid="{00000000-0004-0000-0200-000001000000}"/>
    <hyperlink ref="B46" r:id="rId2" xr:uid="{00000000-0004-0000-0200-000002000000}"/>
    <hyperlink ref="B47" r:id="rId3" xr:uid="{00000000-0004-0000-0200-000003000000}"/>
    <hyperlink ref="B40" r:id="rId4" xr:uid="{DEB3733C-A34A-48E0-A246-91D9423ADBBD}"/>
  </hyperlinks>
  <pageMargins left="0.7" right="0.7" top="0.75" bottom="0.75" header="0.3" footer="0.3"/>
  <pageSetup scale="62"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276E-651E-49E7-ADA6-B273E1A18839}">
  <sheetPr>
    <pageSetUpPr fitToPage="1"/>
  </sheetPr>
  <dimension ref="B1:C34"/>
  <sheetViews>
    <sheetView zoomScaleNormal="100" workbookViewId="0">
      <selection activeCell="G11" sqref="G11"/>
    </sheetView>
  </sheetViews>
  <sheetFormatPr defaultColWidth="9.140625" defaultRowHeight="12.75" x14ac:dyDescent="0.2"/>
  <cols>
    <col min="1" max="1" width="2.28515625" style="29" customWidth="1"/>
    <col min="2" max="3" width="24.28515625" style="29" customWidth="1"/>
    <col min="4" max="9" width="9.28515625" style="29" customWidth="1"/>
    <col min="10" max="16384" width="9.140625" style="29"/>
  </cols>
  <sheetData>
    <row r="1" spans="2:3" s="121" customFormat="1" ht="15.75" x14ac:dyDescent="0.25">
      <c r="B1" s="248" t="s">
        <v>311</v>
      </c>
      <c r="C1" s="248"/>
    </row>
    <row r="2" spans="2:3" s="121" customFormat="1" ht="15.75" x14ac:dyDescent="0.25">
      <c r="B2" s="121" t="s">
        <v>310</v>
      </c>
      <c r="C2" s="248"/>
    </row>
    <row r="4" spans="2:3" x14ac:dyDescent="0.2">
      <c r="B4" s="206" t="s">
        <v>315</v>
      </c>
      <c r="C4" s="206" t="s">
        <v>316</v>
      </c>
    </row>
    <row r="5" spans="2:3" x14ac:dyDescent="0.2">
      <c r="B5" s="29" t="s">
        <v>271</v>
      </c>
      <c r="C5" s="29" t="s">
        <v>272</v>
      </c>
    </row>
    <row r="6" spans="2:3" x14ac:dyDescent="0.2">
      <c r="B6" s="29" t="s">
        <v>273</v>
      </c>
      <c r="C6" s="29" t="s">
        <v>273</v>
      </c>
    </row>
    <row r="7" spans="2:3" x14ac:dyDescent="0.2">
      <c r="B7" s="29" t="s">
        <v>273</v>
      </c>
      <c r="C7" s="29" t="s">
        <v>274</v>
      </c>
    </row>
    <row r="8" spans="2:3" x14ac:dyDescent="0.2">
      <c r="B8" s="29" t="s">
        <v>273</v>
      </c>
      <c r="C8" s="29" t="s">
        <v>275</v>
      </c>
    </row>
    <row r="9" spans="2:3" x14ac:dyDescent="0.2">
      <c r="B9" s="29" t="s">
        <v>276</v>
      </c>
      <c r="C9" s="29" t="s">
        <v>276</v>
      </c>
    </row>
    <row r="10" spans="2:3" x14ac:dyDescent="0.2">
      <c r="B10" s="29" t="s">
        <v>276</v>
      </c>
      <c r="C10" s="29" t="s">
        <v>277</v>
      </c>
    </row>
    <row r="11" spans="2:3" x14ac:dyDescent="0.2">
      <c r="B11" s="29" t="s">
        <v>278</v>
      </c>
      <c r="C11" s="29" t="s">
        <v>279</v>
      </c>
    </row>
    <row r="12" spans="2:3" x14ac:dyDescent="0.2">
      <c r="B12" s="29" t="s">
        <v>278</v>
      </c>
      <c r="C12" s="29" t="s">
        <v>280</v>
      </c>
    </row>
    <row r="13" spans="2:3" x14ac:dyDescent="0.2">
      <c r="B13" s="29" t="s">
        <v>278</v>
      </c>
      <c r="C13" s="29" t="s">
        <v>281</v>
      </c>
    </row>
    <row r="14" spans="2:3" x14ac:dyDescent="0.2">
      <c r="B14" s="29" t="s">
        <v>278</v>
      </c>
      <c r="C14" s="29" t="s">
        <v>282</v>
      </c>
    </row>
    <row r="15" spans="2:3" x14ac:dyDescent="0.2">
      <c r="B15" s="29" t="s">
        <v>283</v>
      </c>
      <c r="C15" s="29" t="s">
        <v>284</v>
      </c>
    </row>
    <row r="16" spans="2:3" x14ac:dyDescent="0.2">
      <c r="B16" s="29" t="s">
        <v>285</v>
      </c>
      <c r="C16" s="29" t="s">
        <v>286</v>
      </c>
    </row>
    <row r="17" spans="2:3" x14ac:dyDescent="0.2">
      <c r="B17" s="29" t="s">
        <v>285</v>
      </c>
      <c r="C17" s="29" t="s">
        <v>287</v>
      </c>
    </row>
    <row r="18" spans="2:3" x14ac:dyDescent="0.2">
      <c r="B18" s="29" t="s">
        <v>285</v>
      </c>
      <c r="C18" s="29" t="s">
        <v>288</v>
      </c>
    </row>
    <row r="19" spans="2:3" x14ac:dyDescent="0.2">
      <c r="B19" s="29" t="s">
        <v>285</v>
      </c>
      <c r="C19" s="29" t="s">
        <v>285</v>
      </c>
    </row>
    <row r="20" spans="2:3" x14ac:dyDescent="0.2">
      <c r="B20" s="29" t="s">
        <v>285</v>
      </c>
      <c r="C20" s="29" t="s">
        <v>289</v>
      </c>
    </row>
    <row r="21" spans="2:3" x14ac:dyDescent="0.2">
      <c r="B21" s="29" t="s">
        <v>285</v>
      </c>
      <c r="C21" s="29" t="s">
        <v>290</v>
      </c>
    </row>
    <row r="22" spans="2:3" x14ac:dyDescent="0.2">
      <c r="B22" s="29" t="s">
        <v>285</v>
      </c>
      <c r="C22" s="29" t="s">
        <v>291</v>
      </c>
    </row>
    <row r="23" spans="2:3" x14ac:dyDescent="0.2">
      <c r="B23" s="29" t="s">
        <v>285</v>
      </c>
      <c r="C23" s="29" t="s">
        <v>292</v>
      </c>
    </row>
    <row r="24" spans="2:3" x14ac:dyDescent="0.2">
      <c r="B24" s="29" t="s">
        <v>285</v>
      </c>
      <c r="C24" s="29" t="s">
        <v>293</v>
      </c>
    </row>
    <row r="25" spans="2:3" x14ac:dyDescent="0.2">
      <c r="B25" s="29" t="s">
        <v>294</v>
      </c>
      <c r="C25" s="29" t="s">
        <v>295</v>
      </c>
    </row>
    <row r="26" spans="2:3" x14ac:dyDescent="0.2">
      <c r="B26" s="29" t="s">
        <v>294</v>
      </c>
      <c r="C26" s="29" t="s">
        <v>296</v>
      </c>
    </row>
    <row r="27" spans="2:3" x14ac:dyDescent="0.2">
      <c r="B27" s="29" t="s">
        <v>297</v>
      </c>
      <c r="C27" s="29" t="s">
        <v>298</v>
      </c>
    </row>
    <row r="28" spans="2:3" x14ac:dyDescent="0.2">
      <c r="B28" s="29" t="s">
        <v>299</v>
      </c>
      <c r="C28" s="29" t="s">
        <v>300</v>
      </c>
    </row>
    <row r="29" spans="2:3" x14ac:dyDescent="0.2">
      <c r="B29" s="29" t="s">
        <v>299</v>
      </c>
      <c r="C29" s="29" t="s">
        <v>301</v>
      </c>
    </row>
    <row r="30" spans="2:3" x14ac:dyDescent="0.2">
      <c r="B30" s="29" t="s">
        <v>299</v>
      </c>
      <c r="C30" s="29" t="s">
        <v>302</v>
      </c>
    </row>
    <row r="31" spans="2:3" x14ac:dyDescent="0.2">
      <c r="B31" s="29" t="s">
        <v>299</v>
      </c>
      <c r="C31" s="29" t="s">
        <v>299</v>
      </c>
    </row>
    <row r="32" spans="2:3" x14ac:dyDescent="0.2">
      <c r="B32" s="29" t="s">
        <v>303</v>
      </c>
      <c r="C32" s="29" t="s">
        <v>304</v>
      </c>
    </row>
    <row r="33" spans="2:3" x14ac:dyDescent="0.2">
      <c r="B33" s="29" t="s">
        <v>305</v>
      </c>
      <c r="C33" s="29" t="s">
        <v>303</v>
      </c>
    </row>
    <row r="34" spans="2:3" x14ac:dyDescent="0.2">
      <c r="B34" s="29" t="s">
        <v>306</v>
      </c>
      <c r="C34" s="29" t="s">
        <v>306</v>
      </c>
    </row>
  </sheetData>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showGridLines="0" zoomScaleNormal="100" zoomScalePageLayoutView="90" workbookViewId="0">
      <selection activeCell="M35" sqref="M35"/>
    </sheetView>
  </sheetViews>
  <sheetFormatPr defaultColWidth="8.85546875" defaultRowHeight="15" x14ac:dyDescent="0.25"/>
  <cols>
    <col min="1" max="1" width="2.5703125" customWidth="1"/>
  </cols>
  <sheetData/>
  <customSheetViews>
    <customSheetView guid="{43C5011C-2000-4C48-97EF-AB2844A7ED28}" scale="90" showPageBreaks="1" view="pageLayout">
      <selection activeCell="D21" sqref="D21"/>
      <pageMargins left="0.25" right="0.25" top="0.75" bottom="0.75" header="0.3" footer="0.3"/>
      <pageSetup orientation="portrait" r:id="rId1"/>
    </customSheetView>
    <customSheetView guid="{A497838E-8634-4AEF-A878-D71BA08FEDDB}" scale="90" showPageBreaks="1" view="pageLayout">
      <selection activeCell="D21" sqref="D21"/>
      <pageMargins left="0.25" right="0.25" top="0.75" bottom="0.75" header="0.3" footer="0.3"/>
      <pageSetup orientation="portrait" r:id="rId2"/>
    </customSheetView>
  </customSheetViews>
  <pageMargins left="0.25" right="0.25" top="0.75" bottom="0.75" header="0.3" footer="0.3"/>
  <pageSetup fitToHeight="2" orientation="landscape" r:id="rId3"/>
  <headerFooter>
    <oddHeader>&amp;CUCLA + School/College Name
Five-year Budget Plan</oddHeader>
    <oddFooter xml:space="preserve">&amp;L&amp;F
&amp;A&amp;CPage &amp;P of &amp;N&amp;R.
Printed: &amp;D &amp;T </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2:L36"/>
  <sheetViews>
    <sheetView zoomScaleNormal="100" workbookViewId="0">
      <selection activeCell="E42" sqref="E42"/>
    </sheetView>
  </sheetViews>
  <sheetFormatPr defaultColWidth="9.140625" defaultRowHeight="12.75" x14ac:dyDescent="0.25"/>
  <cols>
    <col min="1" max="1" width="1.7109375" style="32" customWidth="1"/>
    <col min="2" max="2" width="3.140625" style="20" customWidth="1"/>
    <col min="3" max="3" width="53.140625" style="20" customWidth="1"/>
    <col min="4" max="8" width="10.85546875" style="20" customWidth="1"/>
    <col min="9" max="9" width="3" style="20" customWidth="1"/>
    <col min="10" max="12" width="9.140625" style="20" customWidth="1"/>
    <col min="13" max="16384" width="9.140625" style="20"/>
  </cols>
  <sheetData>
    <row r="2" spans="2:12" ht="15.75" x14ac:dyDescent="0.25">
      <c r="B2" s="72" t="s">
        <v>134</v>
      </c>
      <c r="C2" s="73"/>
      <c r="D2" s="73"/>
      <c r="E2" s="73"/>
      <c r="F2" s="73"/>
      <c r="G2" s="73"/>
      <c r="H2" s="73"/>
    </row>
    <row r="3" spans="2:12" x14ac:dyDescent="0.25">
      <c r="B3" s="73" t="s">
        <v>210</v>
      </c>
      <c r="C3" s="73"/>
      <c r="D3" s="73"/>
      <c r="E3" s="73"/>
      <c r="F3" s="73"/>
      <c r="G3" s="73"/>
      <c r="H3" s="73"/>
      <c r="J3" s="74" t="s">
        <v>85</v>
      </c>
      <c r="K3" s="75"/>
      <c r="L3" s="76"/>
    </row>
    <row r="4" spans="2:12" ht="20.25" customHeight="1" x14ac:dyDescent="0.25">
      <c r="D4" s="77" t="s">
        <v>1</v>
      </c>
      <c r="E4" s="77" t="s">
        <v>2</v>
      </c>
      <c r="F4" s="77" t="s">
        <v>3</v>
      </c>
      <c r="G4" s="77" t="s">
        <v>4</v>
      </c>
      <c r="H4" s="77" t="s">
        <v>5</v>
      </c>
      <c r="I4" s="78"/>
    </row>
    <row r="5" spans="2:12" x14ac:dyDescent="0.25">
      <c r="B5" s="16" t="s">
        <v>135</v>
      </c>
      <c r="D5" s="79"/>
      <c r="E5" s="79"/>
      <c r="F5" s="79"/>
      <c r="G5" s="79"/>
      <c r="H5" s="79"/>
      <c r="I5" s="78"/>
    </row>
    <row r="6" spans="2:12" x14ac:dyDescent="0.25">
      <c r="B6" s="80">
        <v>1</v>
      </c>
      <c r="C6" s="20" t="s">
        <v>240</v>
      </c>
      <c r="D6" s="252"/>
      <c r="E6" s="252"/>
      <c r="F6" s="252"/>
      <c r="G6" s="252"/>
      <c r="H6" s="252"/>
      <c r="J6" s="19" t="s">
        <v>245</v>
      </c>
      <c r="K6" s="49"/>
    </row>
    <row r="7" spans="2:12" x14ac:dyDescent="0.25">
      <c r="B7" s="80">
        <f>B6+1</f>
        <v>2</v>
      </c>
      <c r="C7" s="22" t="s">
        <v>81</v>
      </c>
      <c r="D7" s="253">
        <f>1-25.9%</f>
        <v>0.74099999999999999</v>
      </c>
      <c r="E7" s="253">
        <f t="shared" ref="E7:H7" si="0">1-25.9%</f>
        <v>0.74099999999999999</v>
      </c>
      <c r="F7" s="253">
        <f t="shared" si="0"/>
        <v>0.74099999999999999</v>
      </c>
      <c r="G7" s="253">
        <f t="shared" si="0"/>
        <v>0.74099999999999999</v>
      </c>
      <c r="H7" s="253">
        <f t="shared" si="0"/>
        <v>0.74099999999999999</v>
      </c>
      <c r="J7" s="257" t="s">
        <v>211</v>
      </c>
    </row>
    <row r="8" spans="2:12" x14ac:dyDescent="0.25">
      <c r="B8" s="80">
        <f t="shared" ref="B8:B12" si="1">B7+1</f>
        <v>3</v>
      </c>
      <c r="C8" s="20" t="s">
        <v>68</v>
      </c>
      <c r="D8" s="254">
        <f>D7*D6</f>
        <v>0</v>
      </c>
      <c r="E8" s="254">
        <f t="shared" ref="E8:H8" si="2">E7*E6</f>
        <v>0</v>
      </c>
      <c r="F8" s="254">
        <f t="shared" si="2"/>
        <v>0</v>
      </c>
      <c r="G8" s="254">
        <f t="shared" si="2"/>
        <v>0</v>
      </c>
      <c r="H8" s="254">
        <f t="shared" si="2"/>
        <v>0</v>
      </c>
      <c r="J8" s="12" t="s">
        <v>246</v>
      </c>
    </row>
    <row r="9" spans="2:12" ht="15" customHeight="1" x14ac:dyDescent="0.25">
      <c r="B9" s="80">
        <f t="shared" si="1"/>
        <v>4</v>
      </c>
      <c r="C9" s="20" t="s">
        <v>241</v>
      </c>
      <c r="D9" s="252"/>
      <c r="E9" s="252"/>
      <c r="F9" s="252"/>
      <c r="G9" s="252"/>
      <c r="H9" s="252"/>
      <c r="J9" s="19" t="s">
        <v>247</v>
      </c>
    </row>
    <row r="10" spans="2:12" x14ac:dyDescent="0.25">
      <c r="B10" s="80">
        <f t="shared" si="1"/>
        <v>5</v>
      </c>
      <c r="C10" s="20" t="s">
        <v>242</v>
      </c>
      <c r="D10" s="254">
        <f>D8-D9</f>
        <v>0</v>
      </c>
      <c r="E10" s="254">
        <f t="shared" ref="E10:H10" si="3">E8-E9</f>
        <v>0</v>
      </c>
      <c r="F10" s="254">
        <f t="shared" si="3"/>
        <v>0</v>
      </c>
      <c r="G10" s="254">
        <f t="shared" si="3"/>
        <v>0</v>
      </c>
      <c r="H10" s="254">
        <f t="shared" si="3"/>
        <v>0</v>
      </c>
      <c r="J10" s="12" t="s">
        <v>248</v>
      </c>
    </row>
    <row r="11" spans="2:12" x14ac:dyDescent="0.25">
      <c r="B11" s="80">
        <f t="shared" si="1"/>
        <v>6</v>
      </c>
      <c r="C11" s="20" t="s">
        <v>243</v>
      </c>
      <c r="D11" s="255"/>
      <c r="E11" s="255"/>
      <c r="F11" s="255"/>
      <c r="G11" s="255"/>
      <c r="H11" s="255"/>
      <c r="J11" s="19"/>
    </row>
    <row r="12" spans="2:12" x14ac:dyDescent="0.25">
      <c r="B12" s="80">
        <f t="shared" si="1"/>
        <v>7</v>
      </c>
      <c r="C12" s="81" t="s">
        <v>244</v>
      </c>
      <c r="D12" s="256" t="e">
        <f>D10/D11</f>
        <v>#DIV/0!</v>
      </c>
      <c r="E12" s="256" t="e">
        <f t="shared" ref="E12:H12" si="4">E10/E11</f>
        <v>#DIV/0!</v>
      </c>
      <c r="F12" s="256" t="e">
        <f t="shared" si="4"/>
        <v>#DIV/0!</v>
      </c>
      <c r="G12" s="256" t="e">
        <f t="shared" si="4"/>
        <v>#DIV/0!</v>
      </c>
      <c r="H12" s="256" t="e">
        <f t="shared" si="4"/>
        <v>#DIV/0!</v>
      </c>
      <c r="J12" s="258" t="s">
        <v>249</v>
      </c>
    </row>
    <row r="13" spans="2:12" x14ac:dyDescent="0.25">
      <c r="C13" s="50"/>
      <c r="D13" s="71"/>
      <c r="E13" s="71"/>
      <c r="F13" s="71"/>
      <c r="G13" s="71"/>
      <c r="H13" s="70"/>
      <c r="J13" s="12"/>
    </row>
    <row r="14" spans="2:12" x14ac:dyDescent="0.25">
      <c r="B14" s="16" t="s">
        <v>136</v>
      </c>
      <c r="H14" s="21"/>
      <c r="J14" s="12"/>
    </row>
    <row r="15" spans="2:12" x14ac:dyDescent="0.25">
      <c r="B15" s="80">
        <f>B12+1</f>
        <v>8</v>
      </c>
      <c r="C15" s="20" t="s">
        <v>250</v>
      </c>
      <c r="D15" s="254">
        <v>11700</v>
      </c>
      <c r="E15" s="254">
        <v>11700</v>
      </c>
      <c r="F15" s="254">
        <v>11700</v>
      </c>
      <c r="G15" s="254">
        <v>11700</v>
      </c>
      <c r="H15" s="254">
        <v>11700</v>
      </c>
      <c r="J15" s="83" t="s">
        <v>253</v>
      </c>
    </row>
    <row r="16" spans="2:12" x14ac:dyDescent="0.25">
      <c r="B16" s="80">
        <f>B15+1</f>
        <v>9</v>
      </c>
      <c r="C16" s="20" t="s">
        <v>67</v>
      </c>
      <c r="D16" s="254">
        <v>8435</v>
      </c>
      <c r="E16" s="254">
        <v>8435</v>
      </c>
      <c r="F16" s="254">
        <v>8435</v>
      </c>
      <c r="G16" s="254">
        <v>8435</v>
      </c>
      <c r="H16" s="254">
        <v>8435</v>
      </c>
      <c r="J16" s="19" t="s">
        <v>254</v>
      </c>
      <c r="K16" s="83" t="s">
        <v>71</v>
      </c>
    </row>
    <row r="17" spans="1:11" x14ac:dyDescent="0.25">
      <c r="B17" s="80">
        <f t="shared" ref="B17:B25" si="5">B16+1</f>
        <v>10</v>
      </c>
      <c r="C17" s="20" t="s">
        <v>251</v>
      </c>
      <c r="D17" s="259"/>
      <c r="E17" s="259"/>
      <c r="F17" s="259"/>
      <c r="G17" s="259"/>
      <c r="H17" s="259"/>
      <c r="J17" s="19" t="s">
        <v>215</v>
      </c>
    </row>
    <row r="18" spans="1:11" x14ac:dyDescent="0.25">
      <c r="B18" s="80">
        <f t="shared" si="5"/>
        <v>11</v>
      </c>
      <c r="C18" s="20" t="s">
        <v>212</v>
      </c>
      <c r="D18" s="253">
        <f>IF(D17=0,48.2%,29.1%)</f>
        <v>0.48200000000000004</v>
      </c>
      <c r="E18" s="253">
        <f>IF(E17=0,48.2%,29.1%)</f>
        <v>0.48200000000000004</v>
      </c>
      <c r="F18" s="253">
        <f>IF(F17=0,48.2%,29.1%)</f>
        <v>0.48200000000000004</v>
      </c>
      <c r="G18" s="253">
        <f>IF(G17=0,48.2%,29.1%)</f>
        <v>0.48200000000000004</v>
      </c>
      <c r="H18" s="253">
        <f>IF(H17=0,48.2%,29.1%)</f>
        <v>0.48200000000000004</v>
      </c>
      <c r="J18" s="257" t="s">
        <v>213</v>
      </c>
    </row>
    <row r="19" spans="1:11" x14ac:dyDescent="0.25">
      <c r="B19" s="80">
        <f t="shared" si="5"/>
        <v>12</v>
      </c>
      <c r="C19" s="20" t="s">
        <v>84</v>
      </c>
      <c r="D19" s="253">
        <v>0.33</v>
      </c>
      <c r="E19" s="253">
        <v>0.33</v>
      </c>
      <c r="F19" s="253">
        <v>0.33</v>
      </c>
      <c r="G19" s="253">
        <v>0.33</v>
      </c>
      <c r="H19" s="253">
        <v>0.33</v>
      </c>
      <c r="J19" s="257" t="s">
        <v>255</v>
      </c>
    </row>
    <row r="20" spans="1:11" x14ac:dyDescent="0.25">
      <c r="B20" s="80">
        <f t="shared" si="5"/>
        <v>13</v>
      </c>
      <c r="C20" s="113" t="s">
        <v>81</v>
      </c>
      <c r="D20" s="253">
        <f>1-25.9%</f>
        <v>0.74099999999999999</v>
      </c>
      <c r="E20" s="253">
        <f>1-25.9%</f>
        <v>0.74099999999999999</v>
      </c>
      <c r="F20" s="253">
        <f>1-25.9%</f>
        <v>0.74099999999999999</v>
      </c>
      <c r="G20" s="253">
        <f>1-25.9%</f>
        <v>0.74099999999999999</v>
      </c>
      <c r="H20" s="253">
        <f>1-25.9%</f>
        <v>0.74099999999999999</v>
      </c>
      <c r="J20" s="257" t="s">
        <v>211</v>
      </c>
    </row>
    <row r="21" spans="1:11" x14ac:dyDescent="0.25">
      <c r="B21" s="80">
        <f t="shared" si="5"/>
        <v>14</v>
      </c>
      <c r="C21" s="20" t="s">
        <v>243</v>
      </c>
      <c r="D21" s="260">
        <v>36</v>
      </c>
      <c r="E21" s="260">
        <v>36</v>
      </c>
      <c r="F21" s="260">
        <v>36</v>
      </c>
      <c r="G21" s="260">
        <v>36</v>
      </c>
      <c r="H21" s="260">
        <v>36</v>
      </c>
      <c r="J21" s="19" t="s">
        <v>214</v>
      </c>
    </row>
    <row r="22" spans="1:11" x14ac:dyDescent="0.25">
      <c r="B22" s="80">
        <f t="shared" si="5"/>
        <v>15</v>
      </c>
      <c r="C22" s="15" t="s">
        <v>137</v>
      </c>
      <c r="D22" s="261">
        <f>(1-D18)*(D15/D21)*D20</f>
        <v>124.74735</v>
      </c>
      <c r="E22" s="261">
        <f>(1-E18)*(E15/E21)*E20</f>
        <v>124.74735</v>
      </c>
      <c r="F22" s="261">
        <f>(1-F18)*(F15/F21)*F20</f>
        <v>124.74735</v>
      </c>
      <c r="G22" s="261">
        <f>(1-G18)*(G15/G21)*G20</f>
        <v>124.74735</v>
      </c>
      <c r="H22" s="261">
        <f>(1-H18)*(H15/H21)*H20</f>
        <v>124.74735</v>
      </c>
      <c r="J22" s="12" t="s">
        <v>83</v>
      </c>
    </row>
    <row r="23" spans="1:11" x14ac:dyDescent="0.25">
      <c r="A23" s="20"/>
      <c r="B23" s="80">
        <f t="shared" si="5"/>
        <v>16</v>
      </c>
      <c r="C23" s="15" t="s">
        <v>138</v>
      </c>
      <c r="D23" s="261">
        <f>D16/D21*D20</f>
        <v>173.62041666666664</v>
      </c>
      <c r="E23" s="261">
        <f>E16/E21*E20</f>
        <v>173.62041666666664</v>
      </c>
      <c r="F23" s="261">
        <f>F16/F21*F20</f>
        <v>173.62041666666664</v>
      </c>
      <c r="G23" s="261">
        <f>G16/G21*G20</f>
        <v>173.62041666666664</v>
      </c>
      <c r="H23" s="261">
        <f>H16/H21*H20</f>
        <v>173.62041666666664</v>
      </c>
      <c r="J23" s="12" t="s">
        <v>83</v>
      </c>
    </row>
    <row r="24" spans="1:11" x14ac:dyDescent="0.25">
      <c r="A24" s="20"/>
      <c r="B24" s="80">
        <f t="shared" si="5"/>
        <v>17</v>
      </c>
      <c r="C24" s="15" t="s">
        <v>139</v>
      </c>
      <c r="D24" s="261">
        <f>(1-D19)*(D17/D21)</f>
        <v>0</v>
      </c>
      <c r="E24" s="261">
        <f>(1-E19)*(E17/E21)</f>
        <v>0</v>
      </c>
      <c r="F24" s="261">
        <f>(1-F19)*(F17/F21)</f>
        <v>0</v>
      </c>
      <c r="G24" s="261">
        <f>(1-G19)*(G17/G21)</f>
        <v>0</v>
      </c>
      <c r="H24" s="261">
        <f>(1-H19)*(H17/H21)</f>
        <v>0</v>
      </c>
      <c r="J24" s="12" t="s">
        <v>83</v>
      </c>
    </row>
    <row r="25" spans="1:11" x14ac:dyDescent="0.25">
      <c r="A25" s="20"/>
      <c r="B25" s="80">
        <f t="shared" si="5"/>
        <v>18</v>
      </c>
      <c r="C25" s="81" t="s">
        <v>252</v>
      </c>
      <c r="D25" s="256">
        <f>D22+D23+D24</f>
        <v>298.36776666666663</v>
      </c>
      <c r="E25" s="256">
        <f>E22+E23+E24</f>
        <v>298.36776666666663</v>
      </c>
      <c r="F25" s="256">
        <f>F22+F23+F24</f>
        <v>298.36776666666663</v>
      </c>
      <c r="G25" s="256">
        <f>G22+G23+G24</f>
        <v>298.36776666666663</v>
      </c>
      <c r="H25" s="256">
        <f>H22+H23+H24</f>
        <v>298.36776666666663</v>
      </c>
      <c r="J25" s="258" t="s">
        <v>256</v>
      </c>
    </row>
    <row r="26" spans="1:11" x14ac:dyDescent="0.25">
      <c r="C26" s="50"/>
      <c r="D26" s="50"/>
      <c r="E26" s="50"/>
      <c r="F26" s="50"/>
      <c r="G26" s="50"/>
      <c r="H26" s="51"/>
      <c r="J26" s="84"/>
    </row>
    <row r="27" spans="1:11" x14ac:dyDescent="0.25">
      <c r="B27" s="16" t="s">
        <v>140</v>
      </c>
      <c r="H27" s="13"/>
      <c r="J27" s="19"/>
    </row>
    <row r="28" spans="1:11" x14ac:dyDescent="0.25">
      <c r="B28" s="80">
        <f>B25+1</f>
        <v>19</v>
      </c>
      <c r="C28" s="20" t="s">
        <v>216</v>
      </c>
      <c r="D28" s="262">
        <v>0.5</v>
      </c>
      <c r="E28" s="262">
        <v>0.5</v>
      </c>
      <c r="F28" s="262">
        <v>0.5</v>
      </c>
      <c r="G28" s="262">
        <v>0.5</v>
      </c>
      <c r="H28" s="262">
        <v>0.5</v>
      </c>
      <c r="J28" s="19" t="s">
        <v>263</v>
      </c>
    </row>
    <row r="29" spans="1:11" x14ac:dyDescent="0.25">
      <c r="B29" s="80">
        <f t="shared" ref="B29:B34" si="6">B28+1</f>
        <v>20</v>
      </c>
      <c r="C29" s="20" t="s">
        <v>257</v>
      </c>
      <c r="D29" s="262">
        <v>0.5</v>
      </c>
      <c r="E29" s="262">
        <v>0.5</v>
      </c>
      <c r="F29" s="262">
        <v>0.5</v>
      </c>
      <c r="G29" s="262">
        <v>0.5</v>
      </c>
      <c r="H29" s="262">
        <v>0.5</v>
      </c>
      <c r="J29" s="19" t="s">
        <v>263</v>
      </c>
    </row>
    <row r="30" spans="1:11" x14ac:dyDescent="0.25">
      <c r="B30" s="80">
        <f t="shared" si="6"/>
        <v>21</v>
      </c>
      <c r="C30" s="20" t="s">
        <v>258</v>
      </c>
      <c r="D30" s="255"/>
      <c r="E30" s="255"/>
      <c r="F30" s="255"/>
      <c r="G30" s="255"/>
      <c r="H30" s="255"/>
      <c r="J30" s="19" t="s">
        <v>264</v>
      </c>
    </row>
    <row r="31" spans="1:11" ht="15" customHeight="1" x14ac:dyDescent="0.25">
      <c r="B31" s="80">
        <f t="shared" si="6"/>
        <v>22</v>
      </c>
      <c r="C31" s="14" t="s">
        <v>259</v>
      </c>
      <c r="D31" s="255"/>
      <c r="E31" s="255"/>
      <c r="F31" s="255"/>
      <c r="G31" s="255"/>
      <c r="H31" s="255"/>
      <c r="J31" s="19" t="s">
        <v>265</v>
      </c>
    </row>
    <row r="32" spans="1:11" x14ac:dyDescent="0.25">
      <c r="B32" s="80">
        <f t="shared" si="6"/>
        <v>23</v>
      </c>
      <c r="C32" s="20" t="s">
        <v>260</v>
      </c>
      <c r="D32" s="260">
        <f>D30*D31</f>
        <v>0</v>
      </c>
      <c r="E32" s="260">
        <f>E30*E31</f>
        <v>0</v>
      </c>
      <c r="F32" s="260">
        <f>F30*F31</f>
        <v>0</v>
      </c>
      <c r="G32" s="260">
        <f>G30*G31</f>
        <v>0</v>
      </c>
      <c r="H32" s="260">
        <f>H30*H31</f>
        <v>0</v>
      </c>
      <c r="J32" s="264" t="s">
        <v>217</v>
      </c>
      <c r="K32" s="85"/>
    </row>
    <row r="33" spans="2:10" x14ac:dyDescent="0.25">
      <c r="B33" s="80">
        <f t="shared" si="6"/>
        <v>24</v>
      </c>
      <c r="C33" s="81" t="s">
        <v>261</v>
      </c>
      <c r="D33" s="256">
        <f>D25*D28*D32</f>
        <v>0</v>
      </c>
      <c r="E33" s="256">
        <f>E25*E28*E32</f>
        <v>0</v>
      </c>
      <c r="F33" s="256">
        <f>F25*F28*F32</f>
        <v>0</v>
      </c>
      <c r="G33" s="256">
        <f>G25*G28*G32</f>
        <v>0</v>
      </c>
      <c r="H33" s="256">
        <f>H25*H28*H32</f>
        <v>0</v>
      </c>
      <c r="J33" s="12" t="s">
        <v>266</v>
      </c>
    </row>
    <row r="34" spans="2:10" x14ac:dyDescent="0.25">
      <c r="B34" s="80">
        <f t="shared" si="6"/>
        <v>25</v>
      </c>
      <c r="C34" s="81" t="s">
        <v>262</v>
      </c>
      <c r="D34" s="256" t="e">
        <f>D12*D29*D32</f>
        <v>#DIV/0!</v>
      </c>
      <c r="E34" s="256" t="e">
        <f>E12*E29*E32</f>
        <v>#DIV/0!</v>
      </c>
      <c r="F34" s="256" t="e">
        <f>F12*F29*F32</f>
        <v>#DIV/0!</v>
      </c>
      <c r="G34" s="256" t="e">
        <f>G12*G29*G32</f>
        <v>#DIV/0!</v>
      </c>
      <c r="H34" s="256" t="e">
        <f>H12*H29*H32</f>
        <v>#DIV/0!</v>
      </c>
      <c r="J34" s="12" t="s">
        <v>267</v>
      </c>
    </row>
    <row r="35" spans="2:10" x14ac:dyDescent="0.25">
      <c r="B35" s="80"/>
      <c r="C35" s="81"/>
      <c r="D35" s="82"/>
      <c r="E35" s="82"/>
      <c r="F35" s="82"/>
      <c r="G35" s="82"/>
      <c r="H35" s="82"/>
      <c r="J35" s="12"/>
    </row>
    <row r="36" spans="2:10" x14ac:dyDescent="0.25">
      <c r="B36" s="86" t="s">
        <v>218</v>
      </c>
      <c r="C36" s="87"/>
      <c r="D36" s="263" t="e">
        <f>SUM(D33:D34)</f>
        <v>#DIV/0!</v>
      </c>
      <c r="E36" s="263" t="e">
        <f>SUM(E33:E34)</f>
        <v>#DIV/0!</v>
      </c>
      <c r="F36" s="263" t="e">
        <f>SUM(F33:F34)</f>
        <v>#DIV/0!</v>
      </c>
      <c r="G36" s="263" t="e">
        <f>SUM(G33:G34)</f>
        <v>#DIV/0!</v>
      </c>
      <c r="H36" s="263" t="e">
        <f>SUM(H33:H34)</f>
        <v>#DIV/0!</v>
      </c>
      <c r="J36" s="258" t="s">
        <v>268</v>
      </c>
    </row>
  </sheetData>
  <hyperlinks>
    <hyperlink ref="K16" r:id="rId1" xr:uid="{00000000-0004-0000-04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15"/>
  <sheetViews>
    <sheetView zoomScaleNormal="100" workbookViewId="0">
      <pane ySplit="5" topLeftCell="A6" activePane="bottomLeft" state="frozen"/>
      <selection pane="bottomLeft" activeCell="E16" sqref="E16"/>
    </sheetView>
  </sheetViews>
  <sheetFormatPr defaultColWidth="8.85546875" defaultRowHeight="12.75" x14ac:dyDescent="0.25"/>
  <cols>
    <col min="1" max="1" width="1.140625" style="9" customWidth="1"/>
    <col min="2" max="2" width="35.5703125" style="151" customWidth="1"/>
    <col min="3" max="9" width="10.85546875" style="127" customWidth="1"/>
    <col min="10" max="10" width="2" style="127" customWidth="1"/>
    <col min="11" max="11" width="35.85546875" style="9" customWidth="1"/>
    <col min="12" max="12" width="1.5703125" style="164" customWidth="1"/>
    <col min="13" max="16384" width="8.85546875" style="9"/>
  </cols>
  <sheetData>
    <row r="1" spans="2:11" s="215" customFormat="1" ht="15.75" x14ac:dyDescent="0.25">
      <c r="B1" s="187" t="s">
        <v>14</v>
      </c>
      <c r="C1" s="213"/>
      <c r="D1" s="213"/>
      <c r="E1" s="213"/>
      <c r="F1" s="213"/>
      <c r="G1" s="213"/>
      <c r="H1" s="213"/>
      <c r="I1" s="214"/>
      <c r="J1" s="214"/>
    </row>
    <row r="2" spans="2:11" s="20" customFormat="1" ht="12.75" customHeight="1" x14ac:dyDescent="0.25">
      <c r="B2" s="275" t="s">
        <v>56</v>
      </c>
      <c r="C2" s="275"/>
      <c r="D2" s="275"/>
      <c r="E2" s="275"/>
      <c r="F2" s="275"/>
      <c r="G2" s="275"/>
      <c r="H2" s="275"/>
      <c r="I2" s="111"/>
      <c r="J2" s="111"/>
    </row>
    <row r="3" spans="2:11" s="20" customFormat="1" ht="12.75" customHeight="1" x14ac:dyDescent="0.25">
      <c r="B3" s="212" t="s">
        <v>180</v>
      </c>
      <c r="C3" s="124"/>
      <c r="D3" s="124"/>
      <c r="E3" s="124"/>
      <c r="F3" s="124"/>
      <c r="G3" s="124"/>
      <c r="H3" s="124"/>
      <c r="I3" s="111"/>
      <c r="J3" s="111"/>
    </row>
    <row r="4" spans="2:11" s="20" customFormat="1" ht="12.75" customHeight="1" x14ac:dyDescent="0.25">
      <c r="B4" s="276" t="s">
        <v>65</v>
      </c>
      <c r="C4" s="276"/>
      <c r="D4" s="276"/>
      <c r="E4" s="124"/>
      <c r="F4" s="124"/>
      <c r="G4" s="124"/>
      <c r="H4" s="124"/>
      <c r="I4" s="111"/>
      <c r="J4" s="111"/>
    </row>
    <row r="5" spans="2:11" s="20" customFormat="1" ht="12.75" customHeight="1" x14ac:dyDescent="0.25">
      <c r="B5" s="155"/>
      <c r="C5" s="156" t="s">
        <v>0</v>
      </c>
      <c r="D5" s="156" t="s">
        <v>1</v>
      </c>
      <c r="E5" s="156" t="s">
        <v>2</v>
      </c>
      <c r="F5" s="156" t="s">
        <v>3</v>
      </c>
      <c r="G5" s="156" t="s">
        <v>4</v>
      </c>
      <c r="H5" s="156" t="s">
        <v>5</v>
      </c>
      <c r="I5" s="156" t="s">
        <v>21</v>
      </c>
      <c r="J5" s="156"/>
      <c r="K5" s="157" t="s">
        <v>7</v>
      </c>
    </row>
    <row r="6" spans="2:11" s="20" customFormat="1" ht="12.75" customHeight="1" x14ac:dyDescent="0.25">
      <c r="B6" s="128"/>
      <c r="C6" s="79"/>
      <c r="D6" s="79"/>
      <c r="E6" s="79"/>
      <c r="F6" s="79"/>
      <c r="G6" s="79"/>
      <c r="H6" s="79"/>
      <c r="I6" s="79"/>
      <c r="J6" s="79"/>
      <c r="K6" s="216"/>
    </row>
    <row r="7" spans="2:11" s="20" customFormat="1" ht="12.75" customHeight="1" x14ac:dyDescent="0.25">
      <c r="B7" s="130" t="s">
        <v>30</v>
      </c>
      <c r="K7" s="109"/>
    </row>
    <row r="8" spans="2:11" s="20" customFormat="1" ht="12.75" customHeight="1" x14ac:dyDescent="0.25">
      <c r="B8" s="22" t="s">
        <v>15</v>
      </c>
      <c r="C8" s="135">
        <v>0</v>
      </c>
      <c r="D8" s="135">
        <v>20</v>
      </c>
      <c r="E8" s="135">
        <v>20</v>
      </c>
      <c r="F8" s="135">
        <v>0</v>
      </c>
      <c r="G8" s="135">
        <v>0</v>
      </c>
      <c r="H8" s="135">
        <v>0</v>
      </c>
      <c r="I8" s="134">
        <f>SUM(C8:H8)</f>
        <v>40</v>
      </c>
      <c r="J8" s="135"/>
      <c r="K8" s="109"/>
    </row>
    <row r="9" spans="2:11" s="20" customFormat="1" ht="12.75" customHeight="1" x14ac:dyDescent="0.25">
      <c r="B9" s="22" t="s">
        <v>16</v>
      </c>
      <c r="C9" s="135">
        <v>0</v>
      </c>
      <c r="D9" s="135">
        <v>0</v>
      </c>
      <c r="E9" s="135">
        <v>25</v>
      </c>
      <c r="F9" s="135">
        <v>25</v>
      </c>
      <c r="G9" s="135">
        <v>0</v>
      </c>
      <c r="H9" s="135">
        <v>0</v>
      </c>
      <c r="I9" s="134">
        <f t="shared" ref="I9:I12" si="0">SUM(C9:H9)</f>
        <v>50</v>
      </c>
      <c r="J9" s="135"/>
      <c r="K9" s="109"/>
    </row>
    <row r="10" spans="2:11" s="20" customFormat="1" ht="12.75" customHeight="1" x14ac:dyDescent="0.25">
      <c r="B10" s="22" t="s">
        <v>17</v>
      </c>
      <c r="C10" s="135">
        <v>0</v>
      </c>
      <c r="D10" s="135">
        <v>0</v>
      </c>
      <c r="E10" s="135">
        <v>0</v>
      </c>
      <c r="F10" s="135">
        <v>30</v>
      </c>
      <c r="G10" s="135">
        <v>30</v>
      </c>
      <c r="H10" s="135">
        <v>0</v>
      </c>
      <c r="I10" s="134">
        <f t="shared" si="0"/>
        <v>60</v>
      </c>
      <c r="J10" s="135"/>
      <c r="K10" s="109"/>
    </row>
    <row r="11" spans="2:11" s="20" customFormat="1" ht="12.75" customHeight="1" x14ac:dyDescent="0.25">
      <c r="B11" s="22" t="s">
        <v>18</v>
      </c>
      <c r="C11" s="135">
        <v>0</v>
      </c>
      <c r="D11" s="135">
        <v>0</v>
      </c>
      <c r="E11" s="135">
        <v>0</v>
      </c>
      <c r="F11" s="135">
        <v>0</v>
      </c>
      <c r="G11" s="135">
        <v>30</v>
      </c>
      <c r="H11" s="135">
        <v>30</v>
      </c>
      <c r="I11" s="134">
        <f t="shared" si="0"/>
        <v>60</v>
      </c>
      <c r="J11" s="135"/>
      <c r="K11" s="109"/>
    </row>
    <row r="12" spans="2:11" s="20" customFormat="1" ht="12.75" customHeight="1" x14ac:dyDescent="0.25">
      <c r="B12" s="22" t="s">
        <v>19</v>
      </c>
      <c r="C12" s="137">
        <v>0</v>
      </c>
      <c r="D12" s="137">
        <v>0</v>
      </c>
      <c r="E12" s="137">
        <v>0</v>
      </c>
      <c r="F12" s="137">
        <v>0</v>
      </c>
      <c r="G12" s="137">
        <v>0</v>
      </c>
      <c r="H12" s="137">
        <v>30</v>
      </c>
      <c r="I12" s="134">
        <f t="shared" si="0"/>
        <v>30</v>
      </c>
      <c r="J12" s="135"/>
      <c r="K12" s="109"/>
    </row>
    <row r="13" spans="2:11" s="20" customFormat="1" ht="12.75" customHeight="1" x14ac:dyDescent="0.25">
      <c r="B13" s="118" t="s">
        <v>42</v>
      </c>
      <c r="C13" s="223">
        <f>SUM(C8:C12)</f>
        <v>0</v>
      </c>
      <c r="D13" s="223">
        <f t="shared" ref="D13:I13" si="1">SUM(D8:D12)</f>
        <v>20</v>
      </c>
      <c r="E13" s="223">
        <f t="shared" si="1"/>
        <v>45</v>
      </c>
      <c r="F13" s="223">
        <f t="shared" si="1"/>
        <v>55</v>
      </c>
      <c r="G13" s="223">
        <f t="shared" si="1"/>
        <v>60</v>
      </c>
      <c r="H13" s="223">
        <f t="shared" si="1"/>
        <v>60</v>
      </c>
      <c r="I13" s="223">
        <f t="shared" si="1"/>
        <v>240</v>
      </c>
      <c r="J13" s="144"/>
    </row>
    <row r="14" spans="2:11" s="20" customFormat="1" ht="12.75" customHeight="1" x14ac:dyDescent="0.25">
      <c r="B14" s="128"/>
      <c r="C14" s="79"/>
      <c r="D14" s="79"/>
      <c r="E14" s="79"/>
      <c r="F14" s="79"/>
      <c r="G14" s="79"/>
      <c r="H14" s="79"/>
      <c r="I14" s="79"/>
      <c r="J14" s="79"/>
      <c r="K14" s="216"/>
    </row>
    <row r="15" spans="2:11" s="20" customFormat="1" ht="12.75" customHeight="1" x14ac:dyDescent="0.25">
      <c r="B15" s="217" t="s">
        <v>94</v>
      </c>
      <c r="C15" s="111"/>
      <c r="D15" s="111"/>
      <c r="E15" s="111"/>
      <c r="F15" s="111"/>
      <c r="G15" s="111"/>
      <c r="H15" s="111"/>
      <c r="I15" s="111"/>
      <c r="J15" s="111"/>
      <c r="K15" s="35" t="s">
        <v>103</v>
      </c>
    </row>
    <row r="16" spans="2:11" s="20" customFormat="1" ht="12.75" customHeight="1" x14ac:dyDescent="0.25">
      <c r="B16" s="22" t="s">
        <v>15</v>
      </c>
      <c r="C16" s="111">
        <v>0</v>
      </c>
      <c r="D16" s="111">
        <v>0</v>
      </c>
      <c r="E16" s="111">
        <v>0</v>
      </c>
      <c r="F16" s="111">
        <v>0</v>
      </c>
      <c r="G16" s="111">
        <v>0</v>
      </c>
      <c r="H16" s="111">
        <v>0</v>
      </c>
      <c r="I16" s="218">
        <f>SUM(C16:H16)</f>
        <v>0</v>
      </c>
      <c r="J16" s="111"/>
      <c r="K16" s="35" t="s">
        <v>100</v>
      </c>
    </row>
    <row r="17" spans="2:10" s="20" customFormat="1" ht="12.75" customHeight="1" x14ac:dyDescent="0.25">
      <c r="B17" s="22" t="s">
        <v>16</v>
      </c>
      <c r="C17" s="111">
        <v>0</v>
      </c>
      <c r="D17" s="111">
        <v>0</v>
      </c>
      <c r="E17" s="111">
        <v>0</v>
      </c>
      <c r="F17" s="111">
        <v>0</v>
      </c>
      <c r="G17" s="111">
        <v>0</v>
      </c>
      <c r="H17" s="111">
        <v>0</v>
      </c>
      <c r="I17" s="218">
        <f t="shared" ref="I17:I20" si="2">SUM(C17:H17)</f>
        <v>0</v>
      </c>
      <c r="J17" s="111"/>
    </row>
    <row r="18" spans="2:10" s="20" customFormat="1" ht="12.75" customHeight="1" x14ac:dyDescent="0.25">
      <c r="B18" s="22" t="s">
        <v>17</v>
      </c>
      <c r="C18" s="111">
        <v>0</v>
      </c>
      <c r="D18" s="111">
        <v>0</v>
      </c>
      <c r="E18" s="111">
        <v>0</v>
      </c>
      <c r="F18" s="111">
        <v>0</v>
      </c>
      <c r="G18" s="111">
        <v>0</v>
      </c>
      <c r="H18" s="111">
        <v>0</v>
      </c>
      <c r="I18" s="218">
        <f t="shared" si="2"/>
        <v>0</v>
      </c>
      <c r="J18" s="111"/>
    </row>
    <row r="19" spans="2:10" s="20" customFormat="1" ht="12.75" customHeight="1" x14ac:dyDescent="0.25">
      <c r="B19" s="22" t="s">
        <v>18</v>
      </c>
      <c r="C19" s="111">
        <v>0</v>
      </c>
      <c r="D19" s="111">
        <v>0</v>
      </c>
      <c r="E19" s="111">
        <v>0</v>
      </c>
      <c r="F19" s="111">
        <v>0</v>
      </c>
      <c r="G19" s="111">
        <v>0</v>
      </c>
      <c r="H19" s="111">
        <v>0</v>
      </c>
      <c r="I19" s="218">
        <f t="shared" si="2"/>
        <v>0</v>
      </c>
      <c r="J19" s="111"/>
    </row>
    <row r="20" spans="2:10" s="20" customFormat="1" ht="12.75" customHeight="1" x14ac:dyDescent="0.25">
      <c r="B20" s="22" t="s">
        <v>19</v>
      </c>
      <c r="C20" s="168">
        <v>0</v>
      </c>
      <c r="D20" s="168">
        <v>0</v>
      </c>
      <c r="E20" s="168">
        <v>0</v>
      </c>
      <c r="F20" s="168">
        <v>0</v>
      </c>
      <c r="G20" s="168">
        <v>0</v>
      </c>
      <c r="H20" s="168">
        <v>0</v>
      </c>
      <c r="I20" s="219">
        <f t="shared" si="2"/>
        <v>0</v>
      </c>
      <c r="J20" s="168"/>
    </row>
    <row r="21" spans="2:10" s="20" customFormat="1" ht="12.75" customHeight="1" x14ac:dyDescent="0.25">
      <c r="B21" s="17" t="s">
        <v>97</v>
      </c>
      <c r="C21" s="160">
        <f>SUM(C16:C20)</f>
        <v>0</v>
      </c>
      <c r="D21" s="160">
        <f t="shared" ref="D21" si="3">SUM(D16:D20)</f>
        <v>0</v>
      </c>
      <c r="E21" s="160">
        <f t="shared" ref="E21" si="4">SUM(E16:E20)</f>
        <v>0</v>
      </c>
      <c r="F21" s="160">
        <f t="shared" ref="F21" si="5">SUM(F16:F20)</f>
        <v>0</v>
      </c>
      <c r="G21" s="160">
        <f t="shared" ref="G21" si="6">SUM(G16:G20)</f>
        <v>0</v>
      </c>
      <c r="H21" s="160">
        <f t="shared" ref="H21:I21" si="7">SUM(H16:H20)</f>
        <v>0</v>
      </c>
      <c r="I21" s="160">
        <f t="shared" si="7"/>
        <v>0</v>
      </c>
      <c r="J21" s="144"/>
    </row>
    <row r="22" spans="2:10" s="20" customFormat="1" ht="12.75" customHeight="1" x14ac:dyDescent="0.25">
      <c r="B22" s="22"/>
      <c r="C22" s="111"/>
      <c r="D22" s="111"/>
      <c r="E22" s="111"/>
      <c r="F22" s="111"/>
      <c r="G22" s="111"/>
      <c r="H22" s="111"/>
      <c r="I22" s="111"/>
      <c r="J22" s="111"/>
    </row>
    <row r="23" spans="2:10" s="20" customFormat="1" ht="12.75" customHeight="1" x14ac:dyDescent="0.25">
      <c r="B23" s="217" t="s">
        <v>95</v>
      </c>
      <c r="C23" s="111"/>
      <c r="D23" s="111"/>
      <c r="E23" s="111"/>
      <c r="F23" s="111"/>
      <c r="G23" s="111"/>
      <c r="H23" s="111"/>
      <c r="I23" s="111"/>
      <c r="J23" s="111"/>
    </row>
    <row r="24" spans="2:10" s="20" customFormat="1" ht="12.75" customHeight="1" x14ac:dyDescent="0.25">
      <c r="B24" s="22" t="s">
        <v>15</v>
      </c>
      <c r="C24" s="111">
        <v>0</v>
      </c>
      <c r="D24" s="111">
        <v>20</v>
      </c>
      <c r="E24" s="111">
        <v>20</v>
      </c>
      <c r="F24" s="111">
        <v>0</v>
      </c>
      <c r="G24" s="111">
        <v>0</v>
      </c>
      <c r="H24" s="111">
        <v>0</v>
      </c>
      <c r="I24" s="218">
        <f>SUM(C24:H24)</f>
        <v>40</v>
      </c>
      <c r="J24" s="111"/>
    </row>
    <row r="25" spans="2:10" s="20" customFormat="1" ht="12.75" customHeight="1" x14ac:dyDescent="0.25">
      <c r="B25" s="22" t="s">
        <v>16</v>
      </c>
      <c r="C25" s="111">
        <v>0</v>
      </c>
      <c r="D25" s="111">
        <v>0</v>
      </c>
      <c r="E25" s="111">
        <v>25</v>
      </c>
      <c r="F25" s="111">
        <v>25</v>
      </c>
      <c r="G25" s="111">
        <v>0</v>
      </c>
      <c r="H25" s="111">
        <v>0</v>
      </c>
      <c r="I25" s="218">
        <f t="shared" ref="I25:I28" si="8">SUM(C25:H25)</f>
        <v>50</v>
      </c>
      <c r="J25" s="111"/>
    </row>
    <row r="26" spans="2:10" s="20" customFormat="1" ht="12.75" customHeight="1" x14ac:dyDescent="0.25">
      <c r="B26" s="22" t="s">
        <v>17</v>
      </c>
      <c r="C26" s="111">
        <v>0</v>
      </c>
      <c r="D26" s="111">
        <v>0</v>
      </c>
      <c r="E26" s="111">
        <v>0</v>
      </c>
      <c r="F26" s="111">
        <v>30</v>
      </c>
      <c r="G26" s="111">
        <v>30</v>
      </c>
      <c r="H26" s="111">
        <v>0</v>
      </c>
      <c r="I26" s="218">
        <f t="shared" si="8"/>
        <v>60</v>
      </c>
      <c r="J26" s="111"/>
    </row>
    <row r="27" spans="2:10" s="20" customFormat="1" ht="12.75" customHeight="1" x14ac:dyDescent="0.25">
      <c r="B27" s="22" t="s">
        <v>18</v>
      </c>
      <c r="C27" s="111">
        <v>0</v>
      </c>
      <c r="D27" s="111">
        <v>0</v>
      </c>
      <c r="E27" s="111">
        <v>0</v>
      </c>
      <c r="F27" s="111">
        <v>0</v>
      </c>
      <c r="G27" s="111">
        <v>30</v>
      </c>
      <c r="H27" s="111">
        <v>30</v>
      </c>
      <c r="I27" s="218">
        <f t="shared" si="8"/>
        <v>60</v>
      </c>
      <c r="J27" s="111"/>
    </row>
    <row r="28" spans="2:10" s="20" customFormat="1" ht="12.75" customHeight="1" x14ac:dyDescent="0.25">
      <c r="B28" s="22" t="s">
        <v>19</v>
      </c>
      <c r="C28" s="168">
        <v>0</v>
      </c>
      <c r="D28" s="168">
        <v>0</v>
      </c>
      <c r="E28" s="168">
        <v>0</v>
      </c>
      <c r="F28" s="168">
        <v>0</v>
      </c>
      <c r="G28" s="168">
        <v>0</v>
      </c>
      <c r="H28" s="168">
        <v>30</v>
      </c>
      <c r="I28" s="219">
        <f t="shared" si="8"/>
        <v>30</v>
      </c>
      <c r="J28" s="168"/>
    </row>
    <row r="29" spans="2:10" s="20" customFormat="1" ht="12.75" customHeight="1" x14ac:dyDescent="0.25">
      <c r="B29" s="17" t="s">
        <v>98</v>
      </c>
      <c r="C29" s="160">
        <f>SUM(C24:C28)</f>
        <v>0</v>
      </c>
      <c r="D29" s="160">
        <f t="shared" ref="D29:I29" si="9">SUM(D24:D28)</f>
        <v>20</v>
      </c>
      <c r="E29" s="160">
        <f t="shared" si="9"/>
        <v>45</v>
      </c>
      <c r="F29" s="160">
        <f t="shared" si="9"/>
        <v>55</v>
      </c>
      <c r="G29" s="160">
        <f t="shared" si="9"/>
        <v>60</v>
      </c>
      <c r="H29" s="160">
        <f t="shared" si="9"/>
        <v>60</v>
      </c>
      <c r="I29" s="160">
        <f t="shared" si="9"/>
        <v>240</v>
      </c>
      <c r="J29" s="144"/>
    </row>
    <row r="30" spans="2:10" s="20" customFormat="1" ht="12.75" customHeight="1" x14ac:dyDescent="0.25">
      <c r="B30" s="22"/>
      <c r="C30" s="111"/>
      <c r="D30" s="111"/>
      <c r="E30" s="111"/>
      <c r="F30" s="111"/>
      <c r="G30" s="111"/>
      <c r="H30" s="111"/>
      <c r="I30" s="111"/>
      <c r="J30" s="111"/>
    </row>
    <row r="31" spans="2:10" s="20" customFormat="1" ht="12.75" customHeight="1" x14ac:dyDescent="0.25">
      <c r="B31" s="217" t="s">
        <v>96</v>
      </c>
      <c r="C31" s="111"/>
      <c r="D31" s="111"/>
      <c r="E31" s="111"/>
      <c r="F31" s="111"/>
      <c r="G31" s="111"/>
      <c r="H31" s="111"/>
      <c r="I31" s="111"/>
      <c r="J31" s="111"/>
    </row>
    <row r="32" spans="2:10" s="20" customFormat="1" ht="12.75" customHeight="1" x14ac:dyDescent="0.25">
      <c r="B32" s="22" t="s">
        <v>15</v>
      </c>
      <c r="C32" s="111">
        <v>0</v>
      </c>
      <c r="D32" s="111">
        <v>0</v>
      </c>
      <c r="E32" s="111">
        <v>0</v>
      </c>
      <c r="F32" s="111">
        <v>0</v>
      </c>
      <c r="G32" s="111">
        <v>0</v>
      </c>
      <c r="H32" s="111">
        <v>0</v>
      </c>
      <c r="I32" s="218">
        <f>SUM(C32:H32)</f>
        <v>0</v>
      </c>
      <c r="J32" s="111"/>
    </row>
    <row r="33" spans="2:11" s="20" customFormat="1" ht="12.75" customHeight="1" x14ac:dyDescent="0.25">
      <c r="B33" s="22" t="s">
        <v>16</v>
      </c>
      <c r="C33" s="111">
        <v>0</v>
      </c>
      <c r="D33" s="111">
        <v>0</v>
      </c>
      <c r="E33" s="111">
        <v>0</v>
      </c>
      <c r="F33" s="111">
        <v>0</v>
      </c>
      <c r="G33" s="111">
        <v>0</v>
      </c>
      <c r="H33" s="111">
        <v>0</v>
      </c>
      <c r="I33" s="218">
        <f t="shared" ref="I33:I36" si="10">SUM(C33:H33)</f>
        <v>0</v>
      </c>
      <c r="J33" s="111"/>
    </row>
    <row r="34" spans="2:11" s="20" customFormat="1" ht="12.75" customHeight="1" x14ac:dyDescent="0.25">
      <c r="B34" s="22" t="s">
        <v>17</v>
      </c>
      <c r="C34" s="111">
        <v>0</v>
      </c>
      <c r="D34" s="111">
        <v>0</v>
      </c>
      <c r="E34" s="111">
        <v>0</v>
      </c>
      <c r="F34" s="111">
        <v>0</v>
      </c>
      <c r="G34" s="111">
        <v>0</v>
      </c>
      <c r="H34" s="111">
        <v>0</v>
      </c>
      <c r="I34" s="218">
        <f t="shared" si="10"/>
        <v>0</v>
      </c>
      <c r="J34" s="111"/>
    </row>
    <row r="35" spans="2:11" s="20" customFormat="1" ht="12.75" customHeight="1" x14ac:dyDescent="0.25">
      <c r="B35" s="22" t="s">
        <v>18</v>
      </c>
      <c r="C35" s="111">
        <v>0</v>
      </c>
      <c r="D35" s="111">
        <v>0</v>
      </c>
      <c r="E35" s="111">
        <v>0</v>
      </c>
      <c r="F35" s="111">
        <v>0</v>
      </c>
      <c r="G35" s="111">
        <v>0</v>
      </c>
      <c r="H35" s="111">
        <v>0</v>
      </c>
      <c r="I35" s="218">
        <f t="shared" si="10"/>
        <v>0</v>
      </c>
      <c r="J35" s="111"/>
    </row>
    <row r="36" spans="2:11" s="20" customFormat="1" ht="12.75" customHeight="1" x14ac:dyDescent="0.25">
      <c r="B36" s="22" t="s">
        <v>19</v>
      </c>
      <c r="C36" s="168">
        <v>0</v>
      </c>
      <c r="D36" s="168">
        <v>0</v>
      </c>
      <c r="E36" s="168">
        <v>0</v>
      </c>
      <c r="F36" s="168">
        <v>0</v>
      </c>
      <c r="G36" s="168">
        <v>0</v>
      </c>
      <c r="H36" s="168">
        <v>0</v>
      </c>
      <c r="I36" s="219">
        <f t="shared" si="10"/>
        <v>0</v>
      </c>
      <c r="J36" s="168"/>
    </row>
    <row r="37" spans="2:11" s="20" customFormat="1" ht="12.75" customHeight="1" x14ac:dyDescent="0.25">
      <c r="B37" s="17" t="s">
        <v>99</v>
      </c>
      <c r="C37" s="160">
        <f>SUM(C32:C36)</f>
        <v>0</v>
      </c>
      <c r="D37" s="160">
        <f t="shared" ref="D37:I37" si="11">SUM(D32:D36)</f>
        <v>0</v>
      </c>
      <c r="E37" s="160">
        <f t="shared" si="11"/>
        <v>0</v>
      </c>
      <c r="F37" s="160">
        <f t="shared" si="11"/>
        <v>0</v>
      </c>
      <c r="G37" s="160">
        <f t="shared" si="11"/>
        <v>0</v>
      </c>
      <c r="H37" s="160">
        <f t="shared" si="11"/>
        <v>0</v>
      </c>
      <c r="I37" s="160">
        <f t="shared" si="11"/>
        <v>0</v>
      </c>
      <c r="J37" s="144"/>
    </row>
    <row r="38" spans="2:11" s="20" customFormat="1" ht="12.75" customHeight="1" x14ac:dyDescent="0.25">
      <c r="B38" s="22"/>
      <c r="C38" s="111"/>
      <c r="D38" s="111"/>
      <c r="E38" s="111"/>
      <c r="F38" s="111"/>
      <c r="G38" s="111"/>
      <c r="H38" s="111"/>
      <c r="I38" s="111"/>
      <c r="J38" s="111"/>
    </row>
    <row r="39" spans="2:11" s="20" customFormat="1" ht="12.75" customHeight="1" x14ac:dyDescent="0.25">
      <c r="B39" s="130" t="s">
        <v>20</v>
      </c>
      <c r="C39" s="144"/>
      <c r="D39" s="144"/>
      <c r="E39" s="144"/>
      <c r="F39" s="144"/>
      <c r="G39" s="144"/>
      <c r="H39" s="144"/>
      <c r="I39" s="144"/>
      <c r="J39" s="144"/>
    </row>
    <row r="40" spans="2:11" s="20" customFormat="1" ht="12.75" customHeight="1" x14ac:dyDescent="0.25">
      <c r="B40" s="17" t="s">
        <v>15</v>
      </c>
      <c r="C40" s="144">
        <f>SUM(C16,C24,C32)</f>
        <v>0</v>
      </c>
      <c r="D40" s="144">
        <f>SUM(D16,D24,D32)</f>
        <v>20</v>
      </c>
      <c r="E40" s="144">
        <f>SUM(E16,E24,E32)</f>
        <v>20</v>
      </c>
      <c r="F40" s="144">
        <f t="shared" ref="F40:H40" si="12">SUM(F16,F24,F32)</f>
        <v>0</v>
      </c>
      <c r="G40" s="144">
        <f t="shared" si="12"/>
        <v>0</v>
      </c>
      <c r="H40" s="144">
        <f t="shared" si="12"/>
        <v>0</v>
      </c>
      <c r="I40" s="160">
        <f t="shared" ref="I40" si="13">SUM(I16,I24,I32)</f>
        <v>40</v>
      </c>
      <c r="J40" s="144"/>
    </row>
    <row r="41" spans="2:11" s="20" customFormat="1" ht="12.75" customHeight="1" x14ac:dyDescent="0.25">
      <c r="B41" s="17" t="s">
        <v>16</v>
      </c>
      <c r="C41" s="144">
        <f t="shared" ref="C41:H44" si="14">SUM(C17,C25,C33)</f>
        <v>0</v>
      </c>
      <c r="D41" s="144">
        <f t="shared" si="14"/>
        <v>0</v>
      </c>
      <c r="E41" s="144">
        <f t="shared" si="14"/>
        <v>25</v>
      </c>
      <c r="F41" s="144">
        <f t="shared" si="14"/>
        <v>25</v>
      </c>
      <c r="G41" s="144">
        <f t="shared" si="14"/>
        <v>0</v>
      </c>
      <c r="H41" s="144">
        <f t="shared" si="14"/>
        <v>0</v>
      </c>
      <c r="I41" s="160">
        <f t="shared" ref="I41" si="15">SUM(I17,I25,I33)</f>
        <v>50</v>
      </c>
      <c r="J41" s="144"/>
    </row>
    <row r="42" spans="2:11" s="20" customFormat="1" ht="12.75" customHeight="1" x14ac:dyDescent="0.25">
      <c r="B42" s="17" t="s">
        <v>17</v>
      </c>
      <c r="C42" s="144">
        <f t="shared" si="14"/>
        <v>0</v>
      </c>
      <c r="D42" s="144">
        <f t="shared" si="14"/>
        <v>0</v>
      </c>
      <c r="E42" s="144">
        <f t="shared" si="14"/>
        <v>0</v>
      </c>
      <c r="F42" s="144">
        <f t="shared" si="14"/>
        <v>30</v>
      </c>
      <c r="G42" s="144">
        <f t="shared" si="14"/>
        <v>30</v>
      </c>
      <c r="H42" s="144">
        <f t="shared" si="14"/>
        <v>0</v>
      </c>
      <c r="I42" s="160">
        <f t="shared" ref="I42" si="16">SUM(I18,I26,I34)</f>
        <v>60</v>
      </c>
      <c r="J42" s="144"/>
    </row>
    <row r="43" spans="2:11" s="20" customFormat="1" ht="12.75" customHeight="1" x14ac:dyDescent="0.25">
      <c r="B43" s="17" t="s">
        <v>18</v>
      </c>
      <c r="C43" s="144">
        <f t="shared" si="14"/>
        <v>0</v>
      </c>
      <c r="D43" s="144">
        <f t="shared" si="14"/>
        <v>0</v>
      </c>
      <c r="E43" s="144">
        <f t="shared" si="14"/>
        <v>0</v>
      </c>
      <c r="F43" s="144">
        <f t="shared" si="14"/>
        <v>0</v>
      </c>
      <c r="G43" s="144">
        <f t="shared" si="14"/>
        <v>30</v>
      </c>
      <c r="H43" s="144">
        <f t="shared" si="14"/>
        <v>30</v>
      </c>
      <c r="I43" s="160">
        <f t="shared" ref="I43" si="17">SUM(I19,I27,I35)</f>
        <v>60</v>
      </c>
      <c r="J43" s="144"/>
    </row>
    <row r="44" spans="2:11" s="20" customFormat="1" ht="12.75" customHeight="1" x14ac:dyDescent="0.25">
      <c r="B44" s="17" t="s">
        <v>19</v>
      </c>
      <c r="C44" s="220">
        <f t="shared" si="14"/>
        <v>0</v>
      </c>
      <c r="D44" s="220">
        <f t="shared" si="14"/>
        <v>0</v>
      </c>
      <c r="E44" s="220">
        <f t="shared" si="14"/>
        <v>0</v>
      </c>
      <c r="F44" s="220">
        <f t="shared" si="14"/>
        <v>0</v>
      </c>
      <c r="G44" s="220">
        <f t="shared" si="14"/>
        <v>0</v>
      </c>
      <c r="H44" s="220">
        <f t="shared" si="14"/>
        <v>30</v>
      </c>
      <c r="I44" s="161">
        <f t="shared" ref="I44" si="18">SUM(I20,I28,I36)</f>
        <v>30</v>
      </c>
      <c r="J44" s="220"/>
    </row>
    <row r="45" spans="2:11" s="20" customFormat="1" ht="12.75" customHeight="1" x14ac:dyDescent="0.25">
      <c r="B45" s="17" t="s">
        <v>20</v>
      </c>
      <c r="C45" s="160">
        <f>SUM(C40:C44)</f>
        <v>0</v>
      </c>
      <c r="D45" s="160">
        <f t="shared" ref="D45:I45" si="19">SUM(D40:D44)</f>
        <v>20</v>
      </c>
      <c r="E45" s="160">
        <f t="shared" si="19"/>
        <v>45</v>
      </c>
      <c r="F45" s="160">
        <f t="shared" si="19"/>
        <v>55</v>
      </c>
      <c r="G45" s="160">
        <f t="shared" si="19"/>
        <v>60</v>
      </c>
      <c r="H45" s="160">
        <f t="shared" si="19"/>
        <v>60</v>
      </c>
      <c r="I45" s="160">
        <f t="shared" si="19"/>
        <v>240</v>
      </c>
      <c r="J45" s="144"/>
    </row>
    <row r="46" spans="2:11" s="20" customFormat="1" ht="12.75" customHeight="1" x14ac:dyDescent="0.25">
      <c r="B46" s="112"/>
      <c r="C46" s="111"/>
      <c r="D46" s="111"/>
      <c r="E46" s="111"/>
      <c r="F46" s="111"/>
      <c r="G46" s="111"/>
      <c r="H46" s="111"/>
      <c r="I46" s="111"/>
      <c r="J46" s="111"/>
    </row>
    <row r="47" spans="2:11" s="20" customFormat="1" ht="12.75" customHeight="1" x14ac:dyDescent="0.25">
      <c r="B47" s="78" t="s">
        <v>73</v>
      </c>
      <c r="C47" s="114">
        <v>0</v>
      </c>
      <c r="D47" s="114">
        <v>30000</v>
      </c>
      <c r="E47" s="114">
        <f>D47*1.025</f>
        <v>30749.999999999996</v>
      </c>
      <c r="F47" s="114">
        <f t="shared" ref="F47:H47" si="20">E47*1.025</f>
        <v>31518.749999999993</v>
      </c>
      <c r="G47" s="114">
        <f t="shared" si="20"/>
        <v>32306.718749999989</v>
      </c>
      <c r="H47" s="114">
        <f t="shared" si="20"/>
        <v>33114.386718749985</v>
      </c>
      <c r="I47" s="111"/>
      <c r="J47" s="111"/>
      <c r="K47" s="35" t="s">
        <v>167</v>
      </c>
    </row>
    <row r="48" spans="2:11" s="20" customFormat="1" ht="12.75" customHeight="1" x14ac:dyDescent="0.25">
      <c r="B48" s="78"/>
      <c r="C48" s="114"/>
      <c r="D48" s="114"/>
      <c r="E48" s="114"/>
      <c r="F48" s="114"/>
      <c r="G48" s="114"/>
      <c r="H48" s="114"/>
      <c r="I48" s="111"/>
      <c r="J48" s="111"/>
      <c r="K48" s="35"/>
    </row>
    <row r="49" spans="2:11" s="20" customFormat="1" ht="12.75" customHeight="1" x14ac:dyDescent="0.25">
      <c r="B49" s="118" t="s">
        <v>74</v>
      </c>
      <c r="C49" s="221">
        <f t="shared" ref="C49:H49" si="21">C45*C47</f>
        <v>0</v>
      </c>
      <c r="D49" s="221">
        <f>D45*D47</f>
        <v>600000</v>
      </c>
      <c r="E49" s="221">
        <f>E45*E47</f>
        <v>1383749.9999999998</v>
      </c>
      <c r="F49" s="221">
        <f t="shared" si="21"/>
        <v>1733531.2499999995</v>
      </c>
      <c r="G49" s="221">
        <f t="shared" si="21"/>
        <v>1938403.1249999993</v>
      </c>
      <c r="H49" s="221">
        <f t="shared" si="21"/>
        <v>1986863.2031249991</v>
      </c>
      <c r="I49" s="222"/>
      <c r="J49" s="111"/>
      <c r="K49" s="20" t="s">
        <v>101</v>
      </c>
    </row>
    <row r="50" spans="2:11" s="20" customFormat="1" ht="12.75" customHeight="1" x14ac:dyDescent="0.25">
      <c r="B50" s="112"/>
      <c r="C50" s="111"/>
      <c r="D50" s="111"/>
      <c r="E50" s="111"/>
      <c r="F50" s="111"/>
      <c r="G50" s="111"/>
      <c r="H50" s="111"/>
      <c r="I50" s="111"/>
      <c r="J50" s="111"/>
      <c r="K50" s="35" t="s">
        <v>102</v>
      </c>
    </row>
    <row r="51" spans="2:11" s="20" customFormat="1" ht="12.75" customHeight="1" x14ac:dyDescent="0.25">
      <c r="B51" s="112"/>
      <c r="C51" s="111"/>
      <c r="D51" s="111"/>
      <c r="E51" s="111"/>
      <c r="F51" s="111"/>
      <c r="G51" s="111"/>
      <c r="H51" s="111"/>
      <c r="I51" s="111"/>
      <c r="J51" s="111"/>
    </row>
    <row r="52" spans="2:11" s="20" customFormat="1" ht="12.75" customHeight="1" x14ac:dyDescent="0.25">
      <c r="B52" s="112"/>
      <c r="C52" s="111"/>
      <c r="D52" s="111"/>
      <c r="E52" s="111"/>
      <c r="F52" s="111"/>
      <c r="G52" s="111"/>
      <c r="H52" s="111"/>
      <c r="I52" s="111"/>
      <c r="J52" s="111"/>
    </row>
    <row r="53" spans="2:11" s="20" customFormat="1" ht="12.75" customHeight="1" x14ac:dyDescent="0.25">
      <c r="B53" s="112"/>
      <c r="C53" s="111"/>
      <c r="D53" s="111"/>
      <c r="E53" s="111"/>
      <c r="F53" s="111"/>
      <c r="G53" s="111"/>
      <c r="H53" s="111"/>
      <c r="I53" s="111"/>
      <c r="J53" s="111"/>
    </row>
    <row r="54" spans="2:11" s="20" customFormat="1" ht="12.75" customHeight="1" x14ac:dyDescent="0.25">
      <c r="B54" s="112"/>
      <c r="C54" s="111"/>
      <c r="D54" s="111"/>
      <c r="E54" s="111"/>
      <c r="F54" s="111"/>
      <c r="G54" s="111"/>
      <c r="H54" s="111"/>
      <c r="I54" s="111"/>
      <c r="J54" s="111"/>
    </row>
    <row r="55" spans="2:11" s="20" customFormat="1" ht="12.75" customHeight="1" x14ac:dyDescent="0.25">
      <c r="B55" s="112"/>
      <c r="C55" s="111"/>
      <c r="D55" s="111"/>
      <c r="E55" s="111"/>
      <c r="F55" s="111"/>
      <c r="G55" s="111"/>
      <c r="H55" s="111"/>
      <c r="I55" s="111"/>
      <c r="J55" s="111"/>
    </row>
    <row r="56" spans="2:11" s="20" customFormat="1" ht="12.75" customHeight="1" x14ac:dyDescent="0.25">
      <c r="B56" s="112"/>
      <c r="C56" s="111"/>
      <c r="D56" s="111"/>
      <c r="E56" s="111"/>
      <c r="F56" s="111"/>
      <c r="G56" s="111"/>
      <c r="H56" s="111"/>
      <c r="I56" s="111"/>
      <c r="J56" s="111"/>
    </row>
    <row r="57" spans="2:11" s="20" customFormat="1" ht="12.75" customHeight="1" x14ac:dyDescent="0.25">
      <c r="B57" s="112"/>
      <c r="C57" s="111"/>
      <c r="D57" s="111"/>
      <c r="E57" s="111"/>
      <c r="F57" s="111"/>
      <c r="G57" s="111"/>
      <c r="H57" s="111"/>
      <c r="I57" s="111"/>
      <c r="J57" s="111"/>
    </row>
    <row r="58" spans="2:11" s="20" customFormat="1" ht="12.75" customHeight="1" x14ac:dyDescent="0.25">
      <c r="B58" s="112"/>
      <c r="C58" s="111"/>
      <c r="D58" s="111"/>
      <c r="E58" s="111"/>
      <c r="F58" s="111"/>
      <c r="G58" s="111"/>
      <c r="H58" s="111"/>
      <c r="I58" s="111"/>
      <c r="J58" s="111"/>
    </row>
    <row r="59" spans="2:11" s="20" customFormat="1" ht="12.75" customHeight="1" x14ac:dyDescent="0.25">
      <c r="B59" s="112"/>
      <c r="C59" s="111"/>
      <c r="D59" s="111"/>
      <c r="E59" s="111"/>
      <c r="F59" s="111"/>
      <c r="G59" s="111"/>
      <c r="H59" s="111"/>
      <c r="I59" s="111"/>
      <c r="J59" s="111"/>
    </row>
    <row r="60" spans="2:11" s="20" customFormat="1" ht="12.75" customHeight="1" x14ac:dyDescent="0.25">
      <c r="B60" s="112"/>
      <c r="C60" s="111"/>
      <c r="D60" s="111"/>
      <c r="E60" s="111"/>
      <c r="F60" s="111"/>
      <c r="G60" s="111"/>
      <c r="H60" s="111"/>
      <c r="I60" s="111"/>
      <c r="J60" s="111"/>
    </row>
    <row r="61" spans="2:11" s="20" customFormat="1" ht="12.75" customHeight="1" x14ac:dyDescent="0.25">
      <c r="B61" s="112"/>
      <c r="C61" s="111"/>
      <c r="D61" s="111"/>
      <c r="E61" s="111"/>
      <c r="F61" s="111"/>
      <c r="G61" s="111"/>
      <c r="H61" s="111"/>
      <c r="I61" s="111"/>
      <c r="J61" s="111"/>
    </row>
    <row r="62" spans="2:11" s="20" customFormat="1" x14ac:dyDescent="0.25">
      <c r="B62" s="112"/>
      <c r="C62" s="111"/>
      <c r="D62" s="111"/>
      <c r="E62" s="111"/>
      <c r="F62" s="111"/>
      <c r="G62" s="111"/>
      <c r="H62" s="111"/>
      <c r="I62" s="111"/>
      <c r="J62" s="111"/>
    </row>
    <row r="63" spans="2:11" s="20" customFormat="1" x14ac:dyDescent="0.25">
      <c r="B63" s="112"/>
      <c r="C63" s="111"/>
      <c r="D63" s="111"/>
      <c r="E63" s="111"/>
      <c r="F63" s="111"/>
      <c r="G63" s="111"/>
      <c r="H63" s="111"/>
      <c r="I63" s="111"/>
      <c r="J63" s="111"/>
    </row>
    <row r="64" spans="2:11" s="20" customFormat="1" x14ac:dyDescent="0.25">
      <c r="B64" s="112"/>
      <c r="C64" s="111"/>
      <c r="D64" s="111"/>
      <c r="E64" s="111"/>
      <c r="F64" s="111"/>
      <c r="G64" s="111"/>
      <c r="H64" s="111"/>
      <c r="I64" s="111"/>
      <c r="J64" s="111"/>
    </row>
    <row r="65" spans="2:10" s="20" customFormat="1" x14ac:dyDescent="0.25">
      <c r="B65" s="112"/>
      <c r="C65" s="111"/>
      <c r="D65" s="111"/>
      <c r="E65" s="111"/>
      <c r="F65" s="111"/>
      <c r="G65" s="111"/>
      <c r="H65" s="111"/>
      <c r="I65" s="111"/>
      <c r="J65" s="111"/>
    </row>
    <row r="66" spans="2:10" s="20" customFormat="1" x14ac:dyDescent="0.25">
      <c r="B66" s="112"/>
      <c r="C66" s="111"/>
      <c r="D66" s="111"/>
      <c r="E66" s="111"/>
      <c r="F66" s="111"/>
      <c r="G66" s="111"/>
      <c r="H66" s="111"/>
      <c r="I66" s="111"/>
      <c r="J66" s="111"/>
    </row>
    <row r="67" spans="2:10" s="20" customFormat="1" x14ac:dyDescent="0.25">
      <c r="B67" s="112"/>
      <c r="C67" s="111"/>
      <c r="D67" s="111"/>
      <c r="E67" s="111"/>
      <c r="F67" s="111"/>
      <c r="G67" s="111"/>
      <c r="H67" s="111"/>
      <c r="I67" s="111"/>
      <c r="J67" s="111"/>
    </row>
    <row r="68" spans="2:10" s="20" customFormat="1" x14ac:dyDescent="0.25">
      <c r="B68" s="112"/>
      <c r="C68" s="111"/>
      <c r="D68" s="111"/>
      <c r="E68" s="111"/>
      <c r="F68" s="111"/>
      <c r="G68" s="111"/>
      <c r="H68" s="111"/>
      <c r="I68" s="111"/>
      <c r="J68" s="111"/>
    </row>
    <row r="69" spans="2:10" s="20" customFormat="1" x14ac:dyDescent="0.25">
      <c r="B69" s="112"/>
      <c r="C69" s="111"/>
      <c r="D69" s="111"/>
      <c r="E69" s="111"/>
      <c r="F69" s="111"/>
      <c r="G69" s="111"/>
      <c r="H69" s="111"/>
      <c r="I69" s="111"/>
      <c r="J69" s="111"/>
    </row>
    <row r="70" spans="2:10" s="20" customFormat="1" x14ac:dyDescent="0.25">
      <c r="B70" s="112"/>
      <c r="C70" s="111"/>
      <c r="D70" s="111"/>
      <c r="E70" s="111"/>
      <c r="F70" s="111"/>
      <c r="G70" s="111"/>
      <c r="H70" s="111"/>
      <c r="I70" s="111"/>
      <c r="J70" s="111"/>
    </row>
    <row r="71" spans="2:10" s="20" customFormat="1" x14ac:dyDescent="0.25">
      <c r="B71" s="112"/>
      <c r="C71" s="111"/>
      <c r="D71" s="111"/>
      <c r="E71" s="111"/>
      <c r="F71" s="111"/>
      <c r="G71" s="111"/>
      <c r="H71" s="111"/>
      <c r="I71" s="111"/>
      <c r="J71" s="111"/>
    </row>
    <row r="72" spans="2:10" s="20" customFormat="1" x14ac:dyDescent="0.25">
      <c r="B72" s="112"/>
      <c r="C72" s="111"/>
      <c r="D72" s="111"/>
      <c r="E72" s="111"/>
      <c r="F72" s="111"/>
      <c r="G72" s="111"/>
      <c r="H72" s="111"/>
      <c r="I72" s="111"/>
      <c r="J72" s="111"/>
    </row>
    <row r="73" spans="2:10" s="20" customFormat="1" x14ac:dyDescent="0.25">
      <c r="B73" s="112"/>
      <c r="C73" s="111"/>
      <c r="D73" s="111"/>
      <c r="E73" s="111"/>
      <c r="F73" s="111"/>
      <c r="G73" s="111"/>
      <c r="H73" s="111"/>
      <c r="I73" s="111"/>
      <c r="J73" s="111"/>
    </row>
    <row r="74" spans="2:10" s="20" customFormat="1" x14ac:dyDescent="0.25">
      <c r="B74" s="112"/>
      <c r="C74" s="111"/>
      <c r="D74" s="111"/>
      <c r="E74" s="111"/>
      <c r="F74" s="111"/>
      <c r="G74" s="111"/>
      <c r="H74" s="111"/>
      <c r="I74" s="111"/>
      <c r="J74" s="111"/>
    </row>
    <row r="75" spans="2:10" s="20" customFormat="1" x14ac:dyDescent="0.25">
      <c r="B75" s="112"/>
      <c r="C75" s="111"/>
      <c r="D75" s="111"/>
      <c r="E75" s="111"/>
      <c r="F75" s="111"/>
      <c r="G75" s="111"/>
      <c r="H75" s="111"/>
      <c r="I75" s="111"/>
      <c r="J75" s="111"/>
    </row>
    <row r="76" spans="2:10" s="20" customFormat="1" x14ac:dyDescent="0.25">
      <c r="B76" s="112"/>
      <c r="C76" s="111"/>
      <c r="D76" s="111"/>
      <c r="E76" s="111"/>
      <c r="F76" s="111"/>
      <c r="G76" s="111"/>
      <c r="H76" s="111"/>
      <c r="I76" s="111"/>
      <c r="J76" s="111"/>
    </row>
    <row r="77" spans="2:10" s="20" customFormat="1" x14ac:dyDescent="0.25">
      <c r="B77" s="112"/>
      <c r="C77" s="111"/>
      <c r="D77" s="111"/>
      <c r="E77" s="111"/>
      <c r="F77" s="111"/>
      <c r="G77" s="111"/>
      <c r="H77" s="111"/>
      <c r="I77" s="111"/>
      <c r="J77" s="111"/>
    </row>
    <row r="78" spans="2:10" s="20" customFormat="1" x14ac:dyDescent="0.25">
      <c r="B78" s="112"/>
      <c r="C78" s="111"/>
      <c r="D78" s="111"/>
      <c r="E78" s="111"/>
      <c r="F78" s="111"/>
      <c r="G78" s="111"/>
      <c r="H78" s="111"/>
      <c r="I78" s="111"/>
      <c r="J78" s="111"/>
    </row>
    <row r="79" spans="2:10" s="20" customFormat="1" x14ac:dyDescent="0.25">
      <c r="B79" s="112"/>
      <c r="C79" s="111"/>
      <c r="D79" s="111"/>
      <c r="E79" s="111"/>
      <c r="F79" s="111"/>
      <c r="G79" s="111"/>
      <c r="H79" s="111"/>
      <c r="I79" s="111"/>
      <c r="J79" s="111"/>
    </row>
    <row r="80" spans="2:10" s="20" customFormat="1" x14ac:dyDescent="0.25">
      <c r="B80" s="112"/>
      <c r="C80" s="111"/>
      <c r="D80" s="111"/>
      <c r="E80" s="111"/>
      <c r="F80" s="111"/>
      <c r="G80" s="111"/>
      <c r="H80" s="111"/>
      <c r="I80" s="111"/>
      <c r="J80" s="111"/>
    </row>
    <row r="81" spans="2:10" s="20" customFormat="1" x14ac:dyDescent="0.25">
      <c r="B81" s="112"/>
      <c r="C81" s="111"/>
      <c r="D81" s="111"/>
      <c r="E81" s="111"/>
      <c r="F81" s="111"/>
      <c r="G81" s="111"/>
      <c r="H81" s="111"/>
      <c r="I81" s="111"/>
      <c r="J81" s="111"/>
    </row>
    <row r="82" spans="2:10" s="20" customFormat="1" x14ac:dyDescent="0.25">
      <c r="B82" s="112"/>
      <c r="C82" s="111"/>
      <c r="D82" s="111"/>
      <c r="E82" s="111"/>
      <c r="F82" s="111"/>
      <c r="G82" s="111"/>
      <c r="H82" s="111"/>
      <c r="I82" s="111"/>
      <c r="J82" s="111"/>
    </row>
    <row r="83" spans="2:10" s="20" customFormat="1" x14ac:dyDescent="0.25">
      <c r="B83" s="112"/>
      <c r="C83" s="111"/>
      <c r="D83" s="111"/>
      <c r="E83" s="111"/>
      <c r="F83" s="111"/>
      <c r="G83" s="111"/>
      <c r="H83" s="111"/>
      <c r="I83" s="111"/>
      <c r="J83" s="111"/>
    </row>
    <row r="84" spans="2:10" s="20" customFormat="1" x14ac:dyDescent="0.25">
      <c r="B84" s="112"/>
      <c r="C84" s="111"/>
      <c r="D84" s="111"/>
      <c r="E84" s="111"/>
      <c r="F84" s="111"/>
      <c r="G84" s="111"/>
      <c r="H84" s="111"/>
      <c r="I84" s="111"/>
      <c r="J84" s="111"/>
    </row>
    <row r="85" spans="2:10" s="20" customFormat="1" x14ac:dyDescent="0.25">
      <c r="B85" s="112"/>
      <c r="C85" s="111"/>
      <c r="D85" s="111"/>
      <c r="E85" s="111"/>
      <c r="F85" s="111"/>
      <c r="G85" s="111"/>
      <c r="H85" s="111"/>
      <c r="I85" s="111"/>
      <c r="J85" s="111"/>
    </row>
    <row r="86" spans="2:10" s="20" customFormat="1" x14ac:dyDescent="0.25">
      <c r="B86" s="112"/>
      <c r="C86" s="111"/>
      <c r="D86" s="111"/>
      <c r="E86" s="111"/>
      <c r="F86" s="111"/>
      <c r="G86" s="111"/>
      <c r="H86" s="111"/>
      <c r="I86" s="111"/>
      <c r="J86" s="111"/>
    </row>
    <row r="87" spans="2:10" s="20" customFormat="1" x14ac:dyDescent="0.25">
      <c r="B87" s="112"/>
      <c r="C87" s="111"/>
      <c r="D87" s="111"/>
      <c r="E87" s="111"/>
      <c r="F87" s="111"/>
      <c r="G87" s="111"/>
      <c r="H87" s="111"/>
      <c r="I87" s="111"/>
      <c r="J87" s="111"/>
    </row>
    <row r="88" spans="2:10" s="20" customFormat="1" x14ac:dyDescent="0.25">
      <c r="B88" s="112"/>
      <c r="C88" s="111"/>
      <c r="D88" s="111"/>
      <c r="E88" s="111"/>
      <c r="F88" s="111"/>
      <c r="G88" s="111"/>
      <c r="H88" s="111"/>
      <c r="I88" s="111"/>
      <c r="J88" s="111"/>
    </row>
    <row r="89" spans="2:10" s="20" customFormat="1" x14ac:dyDescent="0.25">
      <c r="B89" s="112"/>
      <c r="C89" s="111"/>
      <c r="D89" s="111"/>
      <c r="E89" s="111"/>
      <c r="F89" s="111"/>
      <c r="G89" s="111"/>
      <c r="H89" s="111"/>
      <c r="I89" s="111"/>
      <c r="J89" s="111"/>
    </row>
    <row r="90" spans="2:10" s="20" customFormat="1" x14ac:dyDescent="0.25">
      <c r="B90" s="112"/>
      <c r="C90" s="111"/>
      <c r="D90" s="111"/>
      <c r="E90" s="111"/>
      <c r="F90" s="111"/>
      <c r="G90" s="111"/>
      <c r="H90" s="111"/>
      <c r="I90" s="111"/>
      <c r="J90" s="111"/>
    </row>
    <row r="91" spans="2:10" s="20" customFormat="1" x14ac:dyDescent="0.25">
      <c r="B91" s="112"/>
      <c r="C91" s="111"/>
      <c r="D91" s="111"/>
      <c r="E91" s="111"/>
      <c r="F91" s="111"/>
      <c r="G91" s="111"/>
      <c r="H91" s="111"/>
      <c r="I91" s="111"/>
      <c r="J91" s="111"/>
    </row>
    <row r="92" spans="2:10" s="20" customFormat="1" x14ac:dyDescent="0.25">
      <c r="B92" s="112"/>
      <c r="C92" s="111"/>
      <c r="D92" s="111"/>
      <c r="E92" s="111"/>
      <c r="F92" s="111"/>
      <c r="G92" s="111"/>
      <c r="H92" s="111"/>
      <c r="I92" s="111"/>
      <c r="J92" s="111"/>
    </row>
    <row r="93" spans="2:10" s="20" customFormat="1" x14ac:dyDescent="0.25">
      <c r="B93" s="112"/>
      <c r="C93" s="111"/>
      <c r="D93" s="111"/>
      <c r="E93" s="111"/>
      <c r="F93" s="111"/>
      <c r="G93" s="111"/>
      <c r="H93" s="111"/>
      <c r="I93" s="111"/>
      <c r="J93" s="111"/>
    </row>
    <row r="94" spans="2:10" s="20" customFormat="1" x14ac:dyDescent="0.25">
      <c r="B94" s="112"/>
      <c r="C94" s="111"/>
      <c r="D94" s="111"/>
      <c r="E94" s="111"/>
      <c r="F94" s="111"/>
      <c r="G94" s="111"/>
      <c r="H94" s="111"/>
      <c r="I94" s="111"/>
      <c r="J94" s="111"/>
    </row>
    <row r="95" spans="2:10" s="20" customFormat="1" x14ac:dyDescent="0.25">
      <c r="B95" s="112"/>
      <c r="C95" s="111"/>
      <c r="D95" s="111"/>
      <c r="E95" s="111"/>
      <c r="F95" s="111"/>
      <c r="G95" s="111"/>
      <c r="H95" s="111"/>
      <c r="I95" s="111"/>
      <c r="J95" s="111"/>
    </row>
    <row r="96" spans="2:10" s="20" customFormat="1" x14ac:dyDescent="0.25">
      <c r="B96" s="112"/>
      <c r="C96" s="111"/>
      <c r="D96" s="111"/>
      <c r="E96" s="111"/>
      <c r="F96" s="111"/>
      <c r="G96" s="111"/>
      <c r="H96" s="111"/>
      <c r="I96" s="111"/>
      <c r="J96" s="111"/>
    </row>
    <row r="97" spans="2:10" s="20" customFormat="1" x14ac:dyDescent="0.25">
      <c r="B97" s="112"/>
      <c r="C97" s="111"/>
      <c r="D97" s="111"/>
      <c r="E97" s="111"/>
      <c r="F97" s="111"/>
      <c r="G97" s="111"/>
      <c r="H97" s="111"/>
      <c r="I97" s="111"/>
      <c r="J97" s="111"/>
    </row>
    <row r="98" spans="2:10" s="20" customFormat="1" x14ac:dyDescent="0.25">
      <c r="B98" s="112"/>
      <c r="C98" s="111"/>
      <c r="D98" s="111"/>
      <c r="E98" s="111"/>
      <c r="F98" s="111"/>
      <c r="G98" s="111"/>
      <c r="H98" s="111"/>
      <c r="I98" s="111"/>
      <c r="J98" s="111"/>
    </row>
    <row r="99" spans="2:10" s="20" customFormat="1" x14ac:dyDescent="0.25">
      <c r="B99" s="112"/>
      <c r="C99" s="111"/>
      <c r="D99" s="111"/>
      <c r="E99" s="111"/>
      <c r="F99" s="111"/>
      <c r="G99" s="111"/>
      <c r="H99" s="111"/>
      <c r="I99" s="111"/>
      <c r="J99" s="111"/>
    </row>
    <row r="100" spans="2:10" s="20" customFormat="1" x14ac:dyDescent="0.25">
      <c r="B100" s="112"/>
      <c r="C100" s="111"/>
      <c r="D100" s="111"/>
      <c r="E100" s="111"/>
      <c r="F100" s="111"/>
      <c r="G100" s="111"/>
      <c r="H100" s="111"/>
      <c r="I100" s="111"/>
      <c r="J100" s="111"/>
    </row>
    <row r="101" spans="2:10" s="20" customFormat="1" x14ac:dyDescent="0.25">
      <c r="B101" s="112"/>
      <c r="C101" s="111"/>
      <c r="D101" s="111"/>
      <c r="E101" s="111"/>
      <c r="F101" s="111"/>
      <c r="G101" s="111"/>
      <c r="H101" s="111"/>
      <c r="I101" s="111"/>
      <c r="J101" s="111"/>
    </row>
    <row r="102" spans="2:10" s="20" customFormat="1" x14ac:dyDescent="0.25">
      <c r="B102" s="112"/>
      <c r="C102" s="111"/>
      <c r="D102" s="111"/>
      <c r="E102" s="111"/>
      <c r="F102" s="111"/>
      <c r="G102" s="111"/>
      <c r="H102" s="111"/>
      <c r="I102" s="111"/>
      <c r="J102" s="111"/>
    </row>
    <row r="103" spans="2:10" s="20" customFormat="1" x14ac:dyDescent="0.25">
      <c r="B103" s="112"/>
      <c r="C103" s="111"/>
      <c r="D103" s="111"/>
      <c r="E103" s="111"/>
      <c r="F103" s="111"/>
      <c r="G103" s="111"/>
      <c r="H103" s="111"/>
      <c r="I103" s="111"/>
      <c r="J103" s="111"/>
    </row>
    <row r="104" spans="2:10" s="20" customFormat="1" x14ac:dyDescent="0.25">
      <c r="B104" s="112"/>
      <c r="C104" s="111"/>
      <c r="D104" s="111"/>
      <c r="E104" s="111"/>
      <c r="F104" s="111"/>
      <c r="G104" s="111"/>
      <c r="H104" s="111"/>
      <c r="I104" s="111"/>
      <c r="J104" s="111"/>
    </row>
    <row r="105" spans="2:10" s="20" customFormat="1" x14ac:dyDescent="0.25">
      <c r="B105" s="112"/>
      <c r="C105" s="111"/>
      <c r="D105" s="111"/>
      <c r="E105" s="111"/>
      <c r="F105" s="111"/>
      <c r="G105" s="111"/>
      <c r="H105" s="111"/>
      <c r="I105" s="111"/>
      <c r="J105" s="111"/>
    </row>
    <row r="106" spans="2:10" s="20" customFormat="1" x14ac:dyDescent="0.25">
      <c r="B106" s="112"/>
      <c r="C106" s="111"/>
      <c r="D106" s="111"/>
      <c r="E106" s="111"/>
      <c r="F106" s="111"/>
      <c r="G106" s="111"/>
      <c r="H106" s="111"/>
      <c r="I106" s="111"/>
      <c r="J106" s="111"/>
    </row>
    <row r="107" spans="2:10" s="20" customFormat="1" x14ac:dyDescent="0.25">
      <c r="B107" s="112"/>
      <c r="C107" s="111"/>
      <c r="D107" s="111"/>
      <c r="E107" s="111"/>
      <c r="F107" s="111"/>
      <c r="G107" s="111"/>
      <c r="H107" s="111"/>
      <c r="I107" s="111"/>
      <c r="J107" s="111"/>
    </row>
    <row r="108" spans="2:10" s="20" customFormat="1" x14ac:dyDescent="0.25">
      <c r="B108" s="112"/>
      <c r="C108" s="111"/>
      <c r="D108" s="111"/>
      <c r="E108" s="111"/>
      <c r="F108" s="111"/>
      <c r="G108" s="111"/>
      <c r="H108" s="111"/>
      <c r="I108" s="111"/>
      <c r="J108" s="111"/>
    </row>
    <row r="109" spans="2:10" s="20" customFormat="1" x14ac:dyDescent="0.25">
      <c r="B109" s="112"/>
      <c r="C109" s="111"/>
      <c r="D109" s="111"/>
      <c r="E109" s="111"/>
      <c r="F109" s="111"/>
      <c r="G109" s="111"/>
      <c r="H109" s="111"/>
      <c r="I109" s="111"/>
      <c r="J109" s="111"/>
    </row>
    <row r="110" spans="2:10" s="20" customFormat="1" x14ac:dyDescent="0.25">
      <c r="B110" s="112"/>
      <c r="C110" s="111"/>
      <c r="D110" s="111"/>
      <c r="E110" s="111"/>
      <c r="F110" s="111"/>
      <c r="G110" s="111"/>
      <c r="H110" s="111"/>
      <c r="I110" s="111"/>
      <c r="J110" s="111"/>
    </row>
    <row r="111" spans="2:10" s="20" customFormat="1" x14ac:dyDescent="0.25">
      <c r="B111" s="112"/>
      <c r="C111" s="111"/>
      <c r="D111" s="111"/>
      <c r="E111" s="111"/>
      <c r="F111" s="111"/>
      <c r="G111" s="111"/>
      <c r="H111" s="111"/>
      <c r="I111" s="111"/>
      <c r="J111" s="111"/>
    </row>
    <row r="112" spans="2:10" s="20" customFormat="1" x14ac:dyDescent="0.25">
      <c r="B112" s="112"/>
      <c r="C112" s="111"/>
      <c r="D112" s="111"/>
      <c r="E112" s="111"/>
      <c r="F112" s="111"/>
      <c r="G112" s="111"/>
      <c r="H112" s="111"/>
      <c r="I112" s="111"/>
      <c r="J112" s="111"/>
    </row>
    <row r="113" spans="2:10" s="20" customFormat="1" x14ac:dyDescent="0.25">
      <c r="B113" s="112"/>
      <c r="C113" s="111"/>
      <c r="D113" s="111"/>
      <c r="E113" s="111"/>
      <c r="F113" s="111"/>
      <c r="G113" s="111"/>
      <c r="H113" s="111"/>
      <c r="I113" s="111"/>
      <c r="J113" s="111"/>
    </row>
    <row r="114" spans="2:10" s="20" customFormat="1" x14ac:dyDescent="0.25">
      <c r="B114" s="112"/>
      <c r="C114" s="111"/>
      <c r="D114" s="111"/>
      <c r="E114" s="111"/>
      <c r="F114" s="111"/>
      <c r="G114" s="111"/>
      <c r="H114" s="111"/>
      <c r="I114" s="111"/>
      <c r="J114" s="111"/>
    </row>
    <row r="115" spans="2:10" s="20" customFormat="1" x14ac:dyDescent="0.25">
      <c r="B115" s="112"/>
      <c r="C115" s="111"/>
      <c r="D115" s="111"/>
      <c r="E115" s="111"/>
      <c r="F115" s="111"/>
      <c r="G115" s="111"/>
      <c r="H115" s="111"/>
      <c r="I115" s="111"/>
      <c r="J115" s="111"/>
    </row>
  </sheetData>
  <customSheetViews>
    <customSheetView guid="{43C5011C-2000-4C48-97EF-AB2844A7ED28}" showPageBreaks="1" fitToPage="1" printArea="1" topLeftCell="A13">
      <selection activeCell="K33" sqref="K33"/>
      <pageMargins left="0.2" right="0.2" top="0.75" bottom="0.5" header="0.05" footer="0.05"/>
      <printOptions horizontalCentered="1" gridLines="1"/>
      <pageSetup scale="94" orientation="landscape" r:id="rId1"/>
      <headerFooter>
        <oddHeader>&amp;CUCLA School of Law
Master of Science in Law Budget
Student FTE Detail</oddHeader>
        <oddFooter xml:space="preserve">&amp;L&amp;9&amp;Z&amp;F&amp;A&amp;C&amp;9Page &amp;P of &amp;N&amp;R&amp;9Updated: 10/16/2017; Trevino, J.
Printed: &amp;D &amp;T </oddFooter>
      </headerFooter>
    </customSheetView>
    <customSheetView guid="{A497838E-8634-4AEF-A878-D71BA08FEDDB}" fitToPage="1" topLeftCell="A13">
      <selection activeCell="G58" sqref="G58"/>
      <pageMargins left="0.2" right="0.2" top="0.75" bottom="0.5" header="0.05" footer="0.05"/>
      <printOptions horizontalCentered="1" gridLines="1"/>
      <pageSetup scale="73" orientation="landscape" r:id="rId2"/>
      <headerFooter>
        <oddHeader>&amp;CUCLA School of Law
Master of Science in Law Budget
Student FTE Detail</oddHeader>
        <oddFooter xml:space="preserve">&amp;L&amp;9&amp;Z&amp;F&amp;A&amp;C&amp;9Page &amp;P of &amp;N&amp;R&amp;9Updated: 10/16/2017; Trevino, J.
Printed: &amp;D &amp;T </oddFooter>
      </headerFooter>
    </customSheetView>
  </customSheetViews>
  <mergeCells count="2">
    <mergeCell ref="B2:H2"/>
    <mergeCell ref="B4:D4"/>
  </mergeCells>
  <pageMargins left="0.25" right="0.25" top="0.75" bottom="0.75" header="0.3" footer="0.3"/>
  <pageSetup scale="71" fitToHeight="2" orientation="landscape" r:id="rId3"/>
  <headerFooter>
    <oddHeader>&amp;CUCLA + School/College Name
Five-year Budget Plan</oddHeader>
    <oddFooter xml:space="preserve">&amp;L&amp;F
&amp;A&amp;CPage &amp;P of &amp;N&amp;R.
Printed: &amp;D &amp;T </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39"/>
  <sheetViews>
    <sheetView showWhiteSpace="0" zoomScaleNormal="100" workbookViewId="0">
      <selection activeCell="L31" sqref="L31"/>
    </sheetView>
  </sheetViews>
  <sheetFormatPr defaultColWidth="8.85546875" defaultRowHeight="15" x14ac:dyDescent="0.25"/>
  <cols>
    <col min="1" max="1" width="1.28515625" style="1" customWidth="1"/>
    <col min="2" max="2" width="35.5703125" style="1" bestFit="1" customWidth="1"/>
    <col min="3" max="8" width="7.5703125" style="2" bestFit="1" customWidth="1"/>
    <col min="9" max="9" width="39.140625" style="1" customWidth="1"/>
    <col min="10" max="16384" width="8.85546875" style="1"/>
  </cols>
  <sheetData>
    <row r="1" spans="2:9" s="123" customFormat="1" ht="15.75" x14ac:dyDescent="0.25">
      <c r="B1" s="277" t="s">
        <v>23</v>
      </c>
      <c r="C1" s="277"/>
      <c r="D1" s="122"/>
      <c r="E1" s="122"/>
      <c r="F1" s="122"/>
      <c r="G1" s="122"/>
      <c r="H1" s="122"/>
    </row>
    <row r="2" spans="2:9" s="29" customFormat="1" ht="12.75" customHeight="1" x14ac:dyDescent="0.2">
      <c r="B2" s="275" t="s">
        <v>64</v>
      </c>
      <c r="C2" s="275"/>
      <c r="D2" s="275"/>
      <c r="E2" s="275"/>
      <c r="F2" s="275"/>
      <c r="G2" s="275"/>
      <c r="H2" s="275"/>
    </row>
    <row r="3" spans="2:9" s="29" customFormat="1" ht="12.75" customHeight="1" x14ac:dyDescent="0.2">
      <c r="B3" s="276" t="s">
        <v>65</v>
      </c>
      <c r="C3" s="276"/>
      <c r="D3" s="276"/>
      <c r="E3" s="124"/>
      <c r="F3" s="124"/>
      <c r="G3" s="124"/>
      <c r="H3" s="124"/>
    </row>
    <row r="4" spans="2:9" s="29" customFormat="1" ht="12.75" customHeight="1" x14ac:dyDescent="0.2">
      <c r="B4" s="176"/>
      <c r="C4" s="176"/>
      <c r="D4" s="176"/>
      <c r="E4" s="124"/>
      <c r="F4" s="124"/>
      <c r="G4" s="124"/>
      <c r="H4" s="124"/>
    </row>
    <row r="5" spans="2:9" s="29" customFormat="1" ht="12.75" customHeight="1" x14ac:dyDescent="0.2">
      <c r="B5" s="202"/>
      <c r="C5" s="203" t="s">
        <v>0</v>
      </c>
      <c r="D5" s="203" t="s">
        <v>1</v>
      </c>
      <c r="E5" s="203" t="s">
        <v>2</v>
      </c>
      <c r="F5" s="203" t="s">
        <v>3</v>
      </c>
      <c r="G5" s="203" t="s">
        <v>4</v>
      </c>
      <c r="H5" s="203" t="s">
        <v>5</v>
      </c>
      <c r="I5" s="204" t="s">
        <v>7</v>
      </c>
    </row>
    <row r="6" spans="2:9" s="29" customFormat="1" ht="12.75" customHeight="1" x14ac:dyDescent="0.2">
      <c r="B6" s="4" t="s">
        <v>22</v>
      </c>
      <c r="C6" s="3"/>
      <c r="D6" s="3"/>
      <c r="E6" s="3"/>
      <c r="F6" s="3"/>
      <c r="G6" s="3"/>
      <c r="H6" s="3"/>
      <c r="I6" s="205"/>
    </row>
    <row r="7" spans="2:9" s="29" customFormat="1" ht="12.75" customHeight="1" x14ac:dyDescent="0.2">
      <c r="B7" s="41" t="s">
        <v>161</v>
      </c>
      <c r="C7" s="89">
        <v>0</v>
      </c>
      <c r="D7" s="89">
        <v>0</v>
      </c>
      <c r="E7" s="89">
        <v>0</v>
      </c>
      <c r="F7" s="89">
        <v>0</v>
      </c>
      <c r="G7" s="89">
        <v>0</v>
      </c>
      <c r="H7" s="89">
        <v>0</v>
      </c>
      <c r="I7" s="58"/>
    </row>
    <row r="8" spans="2:9" s="29" customFormat="1" ht="12.75" customHeight="1" x14ac:dyDescent="0.2">
      <c r="B8" s="41" t="s">
        <v>162</v>
      </c>
      <c r="C8" s="89">
        <v>0</v>
      </c>
      <c r="D8" s="89">
        <v>0</v>
      </c>
      <c r="E8" s="89">
        <v>0</v>
      </c>
      <c r="F8" s="89">
        <v>0</v>
      </c>
      <c r="G8" s="89">
        <v>0</v>
      </c>
      <c r="H8" s="89">
        <v>0</v>
      </c>
      <c r="I8" s="58"/>
    </row>
    <row r="9" spans="2:9" s="29" customFormat="1" ht="12.75" customHeight="1" x14ac:dyDescent="0.2">
      <c r="B9" s="41" t="s">
        <v>163</v>
      </c>
      <c r="C9" s="89">
        <v>0</v>
      </c>
      <c r="D9" s="89">
        <v>0</v>
      </c>
      <c r="E9" s="89">
        <v>0</v>
      </c>
      <c r="F9" s="89">
        <v>0</v>
      </c>
      <c r="G9" s="89">
        <v>0</v>
      </c>
      <c r="H9" s="89">
        <v>0</v>
      </c>
      <c r="I9" s="58"/>
    </row>
    <row r="10" spans="2:9" s="29" customFormat="1" ht="12.75" customHeight="1" x14ac:dyDescent="0.2">
      <c r="B10" s="41" t="s">
        <v>164</v>
      </c>
      <c r="C10" s="89">
        <v>0</v>
      </c>
      <c r="D10" s="89">
        <v>0</v>
      </c>
      <c r="E10" s="89">
        <v>0</v>
      </c>
      <c r="F10" s="89">
        <v>0</v>
      </c>
      <c r="G10" s="89">
        <v>0</v>
      </c>
      <c r="H10" s="89">
        <v>0</v>
      </c>
      <c r="I10" s="58"/>
    </row>
    <row r="11" spans="2:9" s="29" customFormat="1" ht="12.75" customHeight="1" x14ac:dyDescent="0.2">
      <c r="B11" s="41" t="s">
        <v>165</v>
      </c>
      <c r="C11" s="89">
        <v>0</v>
      </c>
      <c r="D11" s="89">
        <v>0</v>
      </c>
      <c r="E11" s="89">
        <v>0</v>
      </c>
      <c r="F11" s="89">
        <v>0</v>
      </c>
      <c r="G11" s="89">
        <v>0</v>
      </c>
      <c r="H11" s="89">
        <v>0</v>
      </c>
      <c r="I11" s="58"/>
    </row>
    <row r="12" spans="2:9" s="29" customFormat="1" ht="12.75" customHeight="1" x14ac:dyDescent="0.2">
      <c r="B12" s="41"/>
      <c r="C12" s="89"/>
      <c r="D12" s="89"/>
      <c r="E12" s="89"/>
      <c r="F12" s="89"/>
      <c r="G12" s="89"/>
      <c r="H12" s="89"/>
      <c r="I12" s="58"/>
    </row>
    <row r="13" spans="2:9" s="29" customFormat="1" ht="12.75" customHeight="1" x14ac:dyDescent="0.2">
      <c r="B13" s="206" t="s">
        <v>92</v>
      </c>
      <c r="C13" s="89"/>
      <c r="D13" s="89"/>
      <c r="E13" s="89"/>
      <c r="F13" s="89"/>
      <c r="G13" s="89"/>
      <c r="H13" s="89"/>
      <c r="I13" s="58"/>
    </row>
    <row r="14" spans="2:9" s="29" customFormat="1" ht="12.75" customHeight="1" x14ac:dyDescent="0.2">
      <c r="B14" s="41" t="s">
        <v>161</v>
      </c>
      <c r="C14" s="89">
        <v>0</v>
      </c>
      <c r="D14" s="89">
        <v>0</v>
      </c>
      <c r="E14" s="89">
        <v>0</v>
      </c>
      <c r="F14" s="89">
        <v>0</v>
      </c>
      <c r="G14" s="89">
        <v>0</v>
      </c>
      <c r="H14" s="89">
        <v>0</v>
      </c>
      <c r="I14" s="58"/>
    </row>
    <row r="15" spans="2:9" s="29" customFormat="1" ht="12.75" customHeight="1" x14ac:dyDescent="0.2">
      <c r="B15" s="41" t="s">
        <v>162</v>
      </c>
      <c r="C15" s="89">
        <v>0</v>
      </c>
      <c r="D15" s="89">
        <v>0</v>
      </c>
      <c r="E15" s="89">
        <v>0</v>
      </c>
      <c r="F15" s="89">
        <v>0</v>
      </c>
      <c r="G15" s="89">
        <v>0</v>
      </c>
      <c r="H15" s="89">
        <v>0</v>
      </c>
      <c r="I15" s="58"/>
    </row>
    <row r="16" spans="2:9" s="29" customFormat="1" ht="12.75" customHeight="1" x14ac:dyDescent="0.2">
      <c r="B16" s="41" t="s">
        <v>163</v>
      </c>
      <c r="C16" s="89">
        <v>0</v>
      </c>
      <c r="D16" s="89">
        <v>0</v>
      </c>
      <c r="E16" s="89">
        <v>0</v>
      </c>
      <c r="F16" s="89">
        <v>0</v>
      </c>
      <c r="G16" s="89">
        <v>0</v>
      </c>
      <c r="H16" s="89">
        <v>0</v>
      </c>
      <c r="I16" s="58"/>
    </row>
    <row r="17" spans="2:9" s="29" customFormat="1" ht="12.75" customHeight="1" x14ac:dyDescent="0.2">
      <c r="B17" s="41" t="s">
        <v>164</v>
      </c>
      <c r="C17" s="89">
        <v>0</v>
      </c>
      <c r="D17" s="89">
        <v>0</v>
      </c>
      <c r="E17" s="89">
        <v>0</v>
      </c>
      <c r="F17" s="89">
        <v>0</v>
      </c>
      <c r="G17" s="89">
        <v>0</v>
      </c>
      <c r="H17" s="89">
        <v>0</v>
      </c>
      <c r="I17" s="58"/>
    </row>
    <row r="18" spans="2:9" s="29" customFormat="1" ht="12.75" customHeight="1" x14ac:dyDescent="0.2">
      <c r="B18" s="41" t="s">
        <v>165</v>
      </c>
      <c r="C18" s="89">
        <v>0</v>
      </c>
      <c r="D18" s="89">
        <v>0</v>
      </c>
      <c r="E18" s="89">
        <v>0</v>
      </c>
      <c r="F18" s="89">
        <v>0</v>
      </c>
      <c r="G18" s="89">
        <v>0</v>
      </c>
      <c r="H18" s="89">
        <v>0</v>
      </c>
      <c r="I18" s="58"/>
    </row>
    <row r="19" spans="2:9" s="29" customFormat="1" ht="12.75" customHeight="1" x14ac:dyDescent="0.2">
      <c r="B19" s="41"/>
      <c r="C19" s="89"/>
      <c r="D19" s="89"/>
      <c r="E19" s="89"/>
      <c r="F19" s="89"/>
      <c r="G19" s="89"/>
      <c r="H19" s="89"/>
    </row>
    <row r="20" spans="2:9" s="29" customFormat="1" ht="12.75" customHeight="1" x14ac:dyDescent="0.2">
      <c r="B20" s="206" t="s">
        <v>24</v>
      </c>
      <c r="C20" s="5"/>
      <c r="D20" s="5"/>
      <c r="E20" s="5"/>
      <c r="F20" s="5"/>
      <c r="G20" s="5"/>
      <c r="H20" s="5"/>
    </row>
    <row r="21" spans="2:9" s="29" customFormat="1" ht="12.75" customHeight="1" x14ac:dyDescent="0.2">
      <c r="B21" s="41" t="s">
        <v>161</v>
      </c>
      <c r="C21" s="209">
        <f t="shared" ref="C21:H25" si="0">SUM(C7*C14)</f>
        <v>0</v>
      </c>
      <c r="D21" s="209">
        <f t="shared" si="0"/>
        <v>0</v>
      </c>
      <c r="E21" s="209">
        <f t="shared" si="0"/>
        <v>0</v>
      </c>
      <c r="F21" s="209">
        <f t="shared" si="0"/>
        <v>0</v>
      </c>
      <c r="G21" s="209">
        <f t="shared" si="0"/>
        <v>0</v>
      </c>
      <c r="H21" s="209">
        <f t="shared" si="0"/>
        <v>0</v>
      </c>
      <c r="I21" s="29" t="s">
        <v>76</v>
      </c>
    </row>
    <row r="22" spans="2:9" s="29" customFormat="1" ht="12.75" customHeight="1" x14ac:dyDescent="0.2">
      <c r="B22" s="41" t="s">
        <v>162</v>
      </c>
      <c r="C22" s="209">
        <f t="shared" si="0"/>
        <v>0</v>
      </c>
      <c r="D22" s="209">
        <f t="shared" si="0"/>
        <v>0</v>
      </c>
      <c r="E22" s="209">
        <f t="shared" si="0"/>
        <v>0</v>
      </c>
      <c r="F22" s="209">
        <f t="shared" si="0"/>
        <v>0</v>
      </c>
      <c r="G22" s="209">
        <f t="shared" si="0"/>
        <v>0</v>
      </c>
      <c r="H22" s="209">
        <f t="shared" si="0"/>
        <v>0</v>
      </c>
    </row>
    <row r="23" spans="2:9" s="29" customFormat="1" ht="12.75" customHeight="1" x14ac:dyDescent="0.2">
      <c r="B23" s="41" t="s">
        <v>163</v>
      </c>
      <c r="C23" s="209">
        <f t="shared" si="0"/>
        <v>0</v>
      </c>
      <c r="D23" s="209">
        <f t="shared" si="0"/>
        <v>0</v>
      </c>
      <c r="E23" s="209">
        <f t="shared" si="0"/>
        <v>0</v>
      </c>
      <c r="F23" s="209">
        <f t="shared" si="0"/>
        <v>0</v>
      </c>
      <c r="G23" s="209">
        <f t="shared" si="0"/>
        <v>0</v>
      </c>
      <c r="H23" s="209">
        <f t="shared" si="0"/>
        <v>0</v>
      </c>
    </row>
    <row r="24" spans="2:9" s="29" customFormat="1" ht="12.75" customHeight="1" x14ac:dyDescent="0.2">
      <c r="B24" s="41" t="s">
        <v>164</v>
      </c>
      <c r="C24" s="209">
        <f t="shared" si="0"/>
        <v>0</v>
      </c>
      <c r="D24" s="209">
        <f t="shared" si="0"/>
        <v>0</v>
      </c>
      <c r="E24" s="209">
        <f t="shared" si="0"/>
        <v>0</v>
      </c>
      <c r="F24" s="209">
        <f t="shared" si="0"/>
        <v>0</v>
      </c>
      <c r="G24" s="209">
        <f t="shared" si="0"/>
        <v>0</v>
      </c>
      <c r="H24" s="209">
        <f t="shared" si="0"/>
        <v>0</v>
      </c>
    </row>
    <row r="25" spans="2:9" s="29" customFormat="1" ht="12.75" customHeight="1" x14ac:dyDescent="0.2">
      <c r="B25" s="41" t="s">
        <v>165</v>
      </c>
      <c r="C25" s="209">
        <f t="shared" si="0"/>
        <v>0</v>
      </c>
      <c r="D25" s="209">
        <f t="shared" si="0"/>
        <v>0</v>
      </c>
      <c r="E25" s="209">
        <f t="shared" si="0"/>
        <v>0</v>
      </c>
      <c r="F25" s="209">
        <f t="shared" si="0"/>
        <v>0</v>
      </c>
      <c r="G25" s="209">
        <f t="shared" si="0"/>
        <v>0</v>
      </c>
      <c r="H25" s="209">
        <f t="shared" si="0"/>
        <v>0</v>
      </c>
    </row>
    <row r="26" spans="2:9" s="29" customFormat="1" ht="12.75" customHeight="1" x14ac:dyDescent="0.2">
      <c r="B26" s="41"/>
      <c r="C26" s="5"/>
      <c r="D26" s="5"/>
      <c r="E26" s="5"/>
      <c r="F26" s="5"/>
      <c r="G26" s="5"/>
      <c r="H26" s="5"/>
    </row>
    <row r="27" spans="2:9" s="29" customFormat="1" ht="12.75" customHeight="1" x14ac:dyDescent="0.2">
      <c r="B27" s="207" t="s">
        <v>24</v>
      </c>
      <c r="C27" s="208">
        <f t="shared" ref="C27:H27" si="1">SUM(C21:C25)</f>
        <v>0</v>
      </c>
      <c r="D27" s="208">
        <f t="shared" si="1"/>
        <v>0</v>
      </c>
      <c r="E27" s="208">
        <f t="shared" si="1"/>
        <v>0</v>
      </c>
      <c r="F27" s="208">
        <f t="shared" si="1"/>
        <v>0</v>
      </c>
      <c r="G27" s="208">
        <f t="shared" si="1"/>
        <v>0</v>
      </c>
      <c r="H27" s="208">
        <f t="shared" si="1"/>
        <v>0</v>
      </c>
      <c r="I27" s="58"/>
    </row>
    <row r="28" spans="2:9" s="29" customFormat="1" ht="12.75" customHeight="1" x14ac:dyDescent="0.2">
      <c r="B28" s="125" t="s">
        <v>31</v>
      </c>
      <c r="C28" s="210"/>
      <c r="D28" s="210"/>
      <c r="E28" s="210"/>
      <c r="F28" s="210"/>
      <c r="G28" s="210"/>
      <c r="H28" s="210"/>
      <c r="I28" s="58" t="s">
        <v>160</v>
      </c>
    </row>
    <row r="29" spans="2:9" s="29" customFormat="1" ht="12.75" customHeight="1" x14ac:dyDescent="0.2">
      <c r="B29" s="125" t="s">
        <v>32</v>
      </c>
      <c r="C29" s="89" t="e">
        <f>C27/C28</f>
        <v>#DIV/0!</v>
      </c>
      <c r="D29" s="89" t="e">
        <f t="shared" ref="D29:H29" si="2">D27/D28</f>
        <v>#DIV/0!</v>
      </c>
      <c r="E29" s="89" t="e">
        <f t="shared" si="2"/>
        <v>#DIV/0!</v>
      </c>
      <c r="F29" s="89" t="e">
        <f t="shared" si="2"/>
        <v>#DIV/0!</v>
      </c>
      <c r="G29" s="89" t="e">
        <f t="shared" si="2"/>
        <v>#DIV/0!</v>
      </c>
      <c r="H29" s="89" t="e">
        <f t="shared" si="2"/>
        <v>#DIV/0!</v>
      </c>
      <c r="I29" s="58" t="s">
        <v>93</v>
      </c>
    </row>
    <row r="30" spans="2:9" s="29" customFormat="1" ht="12.75" customHeight="1" x14ac:dyDescent="0.2">
      <c r="C30" s="89"/>
      <c r="D30" s="89"/>
      <c r="E30" s="89"/>
      <c r="F30" s="89"/>
      <c r="G30" s="89"/>
      <c r="H30" s="89"/>
    </row>
    <row r="31" spans="2:9" s="29" customFormat="1" ht="12.75" customHeight="1" x14ac:dyDescent="0.2">
      <c r="C31" s="89"/>
      <c r="D31" s="89"/>
      <c r="E31" s="89"/>
      <c r="F31" s="89"/>
      <c r="G31" s="89"/>
      <c r="H31" s="89"/>
    </row>
    <row r="32" spans="2:9" s="29" customFormat="1" ht="12.75" x14ac:dyDescent="0.2">
      <c r="C32" s="89"/>
      <c r="D32" s="89"/>
      <c r="E32" s="89"/>
      <c r="F32" s="89"/>
      <c r="G32" s="89"/>
      <c r="H32" s="89"/>
    </row>
    <row r="33" spans="3:8" s="29" customFormat="1" ht="12.75" x14ac:dyDescent="0.2">
      <c r="C33" s="89"/>
      <c r="D33" s="89"/>
      <c r="E33" s="89"/>
      <c r="F33" s="89"/>
      <c r="G33" s="89"/>
      <c r="H33" s="89"/>
    </row>
    <row r="34" spans="3:8" s="29" customFormat="1" ht="12.75" x14ac:dyDescent="0.2">
      <c r="C34" s="89"/>
      <c r="D34" s="89"/>
      <c r="E34" s="89"/>
      <c r="F34" s="89"/>
      <c r="G34" s="89"/>
      <c r="H34" s="89"/>
    </row>
    <row r="35" spans="3:8" s="29" customFormat="1" ht="12.75" x14ac:dyDescent="0.2">
      <c r="C35" s="89"/>
      <c r="D35" s="89"/>
      <c r="E35" s="89"/>
      <c r="F35" s="89"/>
      <c r="G35" s="89"/>
      <c r="H35" s="89"/>
    </row>
    <row r="36" spans="3:8" s="29" customFormat="1" ht="12.75" x14ac:dyDescent="0.2">
      <c r="C36" s="89"/>
      <c r="D36" s="89"/>
      <c r="E36" s="89"/>
      <c r="F36" s="89"/>
      <c r="G36" s="89"/>
      <c r="H36" s="89"/>
    </row>
    <row r="37" spans="3:8" s="29" customFormat="1" ht="12.75" x14ac:dyDescent="0.2">
      <c r="C37" s="89"/>
      <c r="D37" s="89"/>
      <c r="E37" s="89"/>
      <c r="F37" s="89"/>
      <c r="G37" s="89"/>
      <c r="H37" s="89"/>
    </row>
    <row r="38" spans="3:8" s="29" customFormat="1" ht="12.75" x14ac:dyDescent="0.2">
      <c r="C38" s="89"/>
      <c r="D38" s="89"/>
      <c r="E38" s="89"/>
      <c r="F38" s="89"/>
      <c r="G38" s="89"/>
      <c r="H38" s="89"/>
    </row>
    <row r="39" spans="3:8" s="29" customFormat="1" ht="12.75" x14ac:dyDescent="0.2">
      <c r="C39" s="89"/>
      <c r="D39" s="89"/>
      <c r="E39" s="89"/>
      <c r="F39" s="89"/>
      <c r="G39" s="89"/>
      <c r="H39" s="89"/>
    </row>
  </sheetData>
  <customSheetViews>
    <customSheetView guid="{43C5011C-2000-4C48-97EF-AB2844A7ED28}" scale="90" fitToPage="1" topLeftCell="A4">
      <selection activeCell="D37" sqref="D37"/>
      <pageMargins left="0.2" right="0.2" top="1" bottom="0.75" header="0.3" footer="0.3"/>
      <printOptions horizontalCentered="1" gridLines="1"/>
      <pageSetup scale="98" orientation="landscape" r:id="rId1"/>
      <headerFooter>
        <oddHeader xml:space="preserve">&amp;CUCLA School of Law
Master of Science in Law Budget
Course Details </oddHeader>
        <oddFooter xml:space="preserve">&amp;L&amp;9&amp;Z&amp;F
&amp;A&amp;C&amp;9Page &amp;P of &amp;N&amp;R&amp;9Updated: 10/16/2017; Trevino, J.
Printed: &amp;D &amp;T </oddFooter>
      </headerFooter>
    </customSheetView>
    <customSheetView guid="{A497838E-8634-4AEF-A878-D71BA08FEDDB}" scale="90" fitToPage="1">
      <selection activeCell="D37" sqref="D37"/>
      <pageMargins left="0.2" right="0.2" top="1" bottom="0.75" header="0.3" footer="0.3"/>
      <printOptions horizontalCentered="1" gridLines="1"/>
      <pageSetup scale="98" orientation="landscape" r:id="rId2"/>
      <headerFooter>
        <oddHeader xml:space="preserve">&amp;CUCLA School of Law
Master of Science in Law Budget
Course Details </oddHeader>
        <oddFooter xml:space="preserve">&amp;L&amp;9&amp;Z&amp;F
&amp;A&amp;C&amp;9Page &amp;P of &amp;N&amp;R&amp;9Updated: 10/16/2017; Trevino, J.
Printed: &amp;D &amp;T </oddFooter>
      </headerFooter>
    </customSheetView>
  </customSheetViews>
  <mergeCells count="3">
    <mergeCell ref="B3:D3"/>
    <mergeCell ref="B1:C1"/>
    <mergeCell ref="B2:H2"/>
  </mergeCells>
  <pageMargins left="0.25" right="0.25" top="0.75" bottom="0.75" header="0.3" footer="0.3"/>
  <pageSetup scale="63" fitToHeight="2" orientation="landscape" r:id="rId3"/>
  <headerFooter>
    <oddHeader>&amp;CUCLA + School/College Name
Five-year Budget Plan</oddHeader>
    <oddFooter xml:space="preserve">&amp;L&amp;F
&amp;A&amp;CPage &amp;P of &amp;N&amp;R.
Printed: &amp;D &amp;T </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117"/>
  <sheetViews>
    <sheetView zoomScaleNormal="100" zoomScalePageLayoutView="97" workbookViewId="0">
      <pane ySplit="5" topLeftCell="A6" activePane="bottomLeft" state="frozen"/>
      <selection pane="bottomLeft" activeCell="H104" sqref="H104"/>
    </sheetView>
  </sheetViews>
  <sheetFormatPr defaultColWidth="9.28515625" defaultRowHeight="15" x14ac:dyDescent="0.25"/>
  <cols>
    <col min="1" max="1" width="1.5703125" style="183" customWidth="1"/>
    <col min="2" max="2" width="45.42578125" style="186" customWidth="1"/>
    <col min="3" max="8" width="10.42578125" style="126" customWidth="1"/>
    <col min="9" max="9" width="35.5703125" style="181" customWidth="1"/>
    <col min="10" max="10" width="2.28515625" style="182" customWidth="1"/>
    <col min="11" max="11" width="37" style="183" bestFit="1" customWidth="1"/>
    <col min="12" max="17" width="9.28515625" style="183"/>
    <col min="18" max="18" width="53.5703125" style="183" customWidth="1"/>
    <col min="19" max="16384" width="9.28515625" style="183"/>
  </cols>
  <sheetData>
    <row r="1" spans="2:11" s="177" customFormat="1" ht="15.75" x14ac:dyDescent="0.25">
      <c r="B1" s="187" t="s">
        <v>54</v>
      </c>
      <c r="I1" s="178"/>
      <c r="J1" s="179"/>
      <c r="K1" s="180"/>
    </row>
    <row r="2" spans="2:11" s="143" customFormat="1" ht="12.75" customHeight="1" x14ac:dyDescent="0.25">
      <c r="B2" s="275" t="s">
        <v>61</v>
      </c>
      <c r="C2" s="275"/>
      <c r="D2" s="275"/>
      <c r="E2" s="275"/>
      <c r="F2" s="275"/>
      <c r="G2" s="275"/>
      <c r="H2" s="275"/>
      <c r="I2" s="188"/>
      <c r="J2" s="169"/>
      <c r="K2" s="19"/>
    </row>
    <row r="3" spans="2:11" s="143" customFormat="1" ht="12.75" customHeight="1" x14ac:dyDescent="0.25">
      <c r="B3" s="276" t="s">
        <v>65</v>
      </c>
      <c r="C3" s="276"/>
      <c r="D3" s="276"/>
      <c r="E3" s="124"/>
      <c r="F3" s="124"/>
      <c r="G3" s="124"/>
      <c r="H3" s="124"/>
      <c r="I3" s="188"/>
      <c r="J3" s="169"/>
      <c r="K3" s="19"/>
    </row>
    <row r="4" spans="2:11" s="143" customFormat="1" ht="12.75" customHeight="1" x14ac:dyDescent="0.25">
      <c r="B4" s="189"/>
      <c r="C4" s="139"/>
      <c r="D4" s="139"/>
      <c r="E4" s="139"/>
      <c r="F4" s="139"/>
      <c r="G4" s="139"/>
      <c r="H4" s="139"/>
      <c r="I4" s="169"/>
      <c r="J4" s="169"/>
      <c r="K4" s="19"/>
    </row>
    <row r="5" spans="2:11" s="143" customFormat="1" ht="12.75" customHeight="1" x14ac:dyDescent="0.25">
      <c r="B5" s="154"/>
      <c r="C5" s="190" t="s">
        <v>0</v>
      </c>
      <c r="D5" s="190" t="s">
        <v>1</v>
      </c>
      <c r="E5" s="190" t="s">
        <v>2</v>
      </c>
      <c r="F5" s="190" t="s">
        <v>3</v>
      </c>
      <c r="G5" s="190" t="s">
        <v>4</v>
      </c>
      <c r="H5" s="190" t="s">
        <v>5</v>
      </c>
      <c r="I5" s="190" t="s">
        <v>7</v>
      </c>
      <c r="J5" s="169"/>
      <c r="K5" s="19"/>
    </row>
    <row r="6" spans="2:11" s="143" customFormat="1" ht="12.75" customHeight="1" x14ac:dyDescent="0.25">
      <c r="B6" s="191" t="s">
        <v>236</v>
      </c>
      <c r="C6" s="19"/>
      <c r="D6" s="19"/>
      <c r="E6" s="19"/>
      <c r="F6" s="19"/>
      <c r="G6" s="19"/>
      <c r="H6" s="19"/>
      <c r="I6" s="132" t="s">
        <v>88</v>
      </c>
      <c r="J6" s="169"/>
      <c r="K6" s="19"/>
    </row>
    <row r="7" spans="2:11" s="143" customFormat="1" ht="12.75" customHeight="1" x14ac:dyDescent="0.25">
      <c r="B7" s="169" t="s">
        <v>105</v>
      </c>
      <c r="C7" s="192">
        <v>0</v>
      </c>
      <c r="D7" s="192">
        <f>C7*1.03</f>
        <v>0</v>
      </c>
      <c r="E7" s="192">
        <f>D7*1.03</f>
        <v>0</v>
      </c>
      <c r="F7" s="192">
        <f t="shared" ref="F7:H7" si="0">E7*1.03</f>
        <v>0</v>
      </c>
      <c r="G7" s="192">
        <f t="shared" si="0"/>
        <v>0</v>
      </c>
      <c r="H7" s="192">
        <f t="shared" si="0"/>
        <v>0</v>
      </c>
      <c r="I7" s="132"/>
      <c r="J7" s="188"/>
      <c r="K7" s="19"/>
    </row>
    <row r="8" spans="2:11" s="143" customFormat="1" ht="12.75" customHeight="1" x14ac:dyDescent="0.25">
      <c r="B8" s="169" t="s">
        <v>169</v>
      </c>
      <c r="C8" s="192">
        <v>0</v>
      </c>
      <c r="D8" s="192">
        <f t="shared" ref="D8:E8" si="1">C8*1.03</f>
        <v>0</v>
      </c>
      <c r="E8" s="192">
        <f t="shared" si="1"/>
        <v>0</v>
      </c>
      <c r="F8" s="192">
        <f t="shared" ref="F8:F14" si="2">E8*1.03</f>
        <v>0</v>
      </c>
      <c r="G8" s="192">
        <f t="shared" ref="G8:G14" si="3">F8*1.03</f>
        <v>0</v>
      </c>
      <c r="H8" s="192">
        <f t="shared" ref="H8:H14" si="4">G8*1.03</f>
        <v>0</v>
      </c>
      <c r="I8" s="184"/>
      <c r="J8" s="169"/>
      <c r="K8" s="19"/>
    </row>
    <row r="9" spans="2:11" s="143" customFormat="1" ht="12.75" customHeight="1" x14ac:dyDescent="0.25">
      <c r="B9" s="169" t="s">
        <v>171</v>
      </c>
      <c r="C9" s="192">
        <v>0</v>
      </c>
      <c r="D9" s="192">
        <f t="shared" ref="D9:E9" si="5">C9*1.03</f>
        <v>0</v>
      </c>
      <c r="E9" s="192">
        <f t="shared" si="5"/>
        <v>0</v>
      </c>
      <c r="F9" s="192">
        <f t="shared" si="2"/>
        <v>0</v>
      </c>
      <c r="G9" s="192">
        <f t="shared" si="3"/>
        <v>0</v>
      </c>
      <c r="H9" s="192">
        <f t="shared" si="4"/>
        <v>0</v>
      </c>
      <c r="I9" s="184"/>
      <c r="J9" s="169"/>
      <c r="K9" s="19"/>
    </row>
    <row r="10" spans="2:11" s="143" customFormat="1" ht="12.75" customHeight="1" x14ac:dyDescent="0.25">
      <c r="B10" s="169" t="s">
        <v>87</v>
      </c>
      <c r="C10" s="192">
        <v>0</v>
      </c>
      <c r="D10" s="192">
        <f t="shared" ref="D10:E10" si="6">C10*1.03</f>
        <v>0</v>
      </c>
      <c r="E10" s="192">
        <f t="shared" si="6"/>
        <v>0</v>
      </c>
      <c r="F10" s="192">
        <f t="shared" si="2"/>
        <v>0</v>
      </c>
      <c r="G10" s="192">
        <f t="shared" si="3"/>
        <v>0</v>
      </c>
      <c r="H10" s="192">
        <f t="shared" si="4"/>
        <v>0</v>
      </c>
      <c r="I10" s="184"/>
      <c r="J10" s="169"/>
      <c r="K10" s="19"/>
    </row>
    <row r="11" spans="2:11" s="143" customFormat="1" ht="12.75" customHeight="1" x14ac:dyDescent="0.25">
      <c r="B11" s="169" t="s">
        <v>25</v>
      </c>
      <c r="C11" s="192">
        <v>0</v>
      </c>
      <c r="D11" s="192">
        <f t="shared" ref="D11:E11" si="7">C11*1.03</f>
        <v>0</v>
      </c>
      <c r="E11" s="192">
        <f t="shared" si="7"/>
        <v>0</v>
      </c>
      <c r="F11" s="192">
        <f t="shared" si="2"/>
        <v>0</v>
      </c>
      <c r="G11" s="192">
        <f t="shared" si="3"/>
        <v>0</v>
      </c>
      <c r="H11" s="192">
        <f t="shared" si="4"/>
        <v>0</v>
      </c>
      <c r="I11" s="184"/>
      <c r="J11" s="169"/>
      <c r="K11" s="19"/>
    </row>
    <row r="12" spans="2:11" s="143" customFormat="1" ht="12.75" customHeight="1" x14ac:dyDescent="0.25">
      <c r="B12" s="169" t="s">
        <v>173</v>
      </c>
      <c r="C12" s="192">
        <v>0</v>
      </c>
      <c r="D12" s="192">
        <f t="shared" ref="D12:E12" si="8">C12*1.03</f>
        <v>0</v>
      </c>
      <c r="E12" s="192">
        <f t="shared" si="8"/>
        <v>0</v>
      </c>
      <c r="F12" s="192">
        <f t="shared" si="2"/>
        <v>0</v>
      </c>
      <c r="G12" s="192">
        <f t="shared" si="3"/>
        <v>0</v>
      </c>
      <c r="H12" s="192">
        <f t="shared" si="4"/>
        <v>0</v>
      </c>
      <c r="I12" s="184"/>
      <c r="J12" s="169"/>
      <c r="K12" s="19"/>
    </row>
    <row r="13" spans="2:11" s="143" customFormat="1" ht="12.75" customHeight="1" x14ac:dyDescent="0.25">
      <c r="B13" s="169" t="s">
        <v>48</v>
      </c>
      <c r="C13" s="192">
        <v>0</v>
      </c>
      <c r="D13" s="192">
        <f t="shared" ref="D13:E13" si="9">C13*1.03</f>
        <v>0</v>
      </c>
      <c r="E13" s="192">
        <f t="shared" si="9"/>
        <v>0</v>
      </c>
      <c r="F13" s="192">
        <f t="shared" si="2"/>
        <v>0</v>
      </c>
      <c r="G13" s="192">
        <f t="shared" si="3"/>
        <v>0</v>
      </c>
      <c r="H13" s="192">
        <f t="shared" si="4"/>
        <v>0</v>
      </c>
      <c r="I13" s="184"/>
      <c r="J13" s="169"/>
      <c r="K13" s="19"/>
    </row>
    <row r="14" spans="2:11" s="143" customFormat="1" ht="12.75" customHeight="1" x14ac:dyDescent="0.25">
      <c r="B14" s="169" t="s">
        <v>168</v>
      </c>
      <c r="C14" s="192">
        <v>0</v>
      </c>
      <c r="D14" s="192">
        <f t="shared" ref="D14:E14" si="10">C14*1.03</f>
        <v>0</v>
      </c>
      <c r="E14" s="192">
        <f t="shared" si="10"/>
        <v>0</v>
      </c>
      <c r="F14" s="192">
        <f t="shared" si="2"/>
        <v>0</v>
      </c>
      <c r="G14" s="192">
        <f t="shared" si="3"/>
        <v>0</v>
      </c>
      <c r="H14" s="192">
        <f t="shared" si="4"/>
        <v>0</v>
      </c>
      <c r="I14" s="184"/>
      <c r="J14" s="169"/>
      <c r="K14" s="19"/>
    </row>
    <row r="15" spans="2:11" s="143" customFormat="1" ht="12.75" customHeight="1" x14ac:dyDescent="0.25">
      <c r="B15" s="189"/>
      <c r="C15" s="19"/>
      <c r="D15" s="19"/>
      <c r="E15" s="19"/>
      <c r="F15" s="19"/>
      <c r="G15" s="19"/>
      <c r="H15" s="19"/>
      <c r="I15" s="169"/>
      <c r="J15" s="169"/>
      <c r="K15" s="19"/>
    </row>
    <row r="16" spans="2:11" s="143" customFormat="1" ht="12.75" customHeight="1" x14ac:dyDescent="0.25">
      <c r="B16" s="193" t="s">
        <v>77</v>
      </c>
      <c r="C16" s="19"/>
      <c r="D16" s="19"/>
      <c r="E16" s="19"/>
      <c r="F16" s="19"/>
      <c r="G16" s="19"/>
      <c r="H16" s="19"/>
      <c r="I16" s="169"/>
      <c r="J16" s="169"/>
      <c r="K16" s="19"/>
    </row>
    <row r="17" spans="2:11" s="143" customFormat="1" ht="12.75" customHeight="1" x14ac:dyDescent="0.25">
      <c r="B17" s="172" t="s">
        <v>69</v>
      </c>
      <c r="C17" s="19"/>
      <c r="D17" s="19"/>
      <c r="E17" s="19"/>
      <c r="F17" s="19"/>
      <c r="G17" s="19"/>
      <c r="H17" s="19"/>
      <c r="I17" s="169" t="s">
        <v>159</v>
      </c>
      <c r="J17" s="169"/>
      <c r="K17" s="19"/>
    </row>
    <row r="18" spans="2:11" s="143" customFormat="1" ht="12.75" customHeight="1" x14ac:dyDescent="0.25">
      <c r="B18" s="169" t="s">
        <v>105</v>
      </c>
      <c r="C18" s="27">
        <v>0</v>
      </c>
      <c r="D18" s="27">
        <f t="shared" ref="D18" si="11">C18*1.015</f>
        <v>0</v>
      </c>
      <c r="E18" s="27">
        <f t="shared" ref="E18:G18" si="12">D18*1.015</f>
        <v>0</v>
      </c>
      <c r="F18" s="27">
        <f t="shared" si="12"/>
        <v>0</v>
      </c>
      <c r="G18" s="27">
        <f t="shared" si="12"/>
        <v>0</v>
      </c>
      <c r="H18" s="27">
        <f t="shared" ref="H18" si="13">G18*1.015</f>
        <v>0</v>
      </c>
      <c r="I18" s="169"/>
      <c r="J18" s="169"/>
      <c r="K18" s="19"/>
    </row>
    <row r="19" spans="2:11" s="143" customFormat="1" ht="12.75" customHeight="1" x14ac:dyDescent="0.25">
      <c r="B19" s="169" t="s">
        <v>169</v>
      </c>
      <c r="C19" s="27">
        <v>0</v>
      </c>
      <c r="D19" s="27">
        <f t="shared" ref="D19:D23" si="14">C19*1.015</f>
        <v>0</v>
      </c>
      <c r="E19" s="27">
        <f t="shared" ref="E19:E23" si="15">D19*1.015</f>
        <v>0</v>
      </c>
      <c r="F19" s="27">
        <f t="shared" ref="F19:F23" si="16">E19*1.015</f>
        <v>0</v>
      </c>
      <c r="G19" s="27">
        <f t="shared" ref="G19:G23" si="17">F19*1.015</f>
        <v>0</v>
      </c>
      <c r="H19" s="27">
        <f t="shared" ref="H19:H23" si="18">G19*1.015</f>
        <v>0</v>
      </c>
      <c r="I19" s="169"/>
      <c r="J19" s="169"/>
      <c r="K19" s="19"/>
    </row>
    <row r="20" spans="2:11" s="143" customFormat="1" ht="12.75" customHeight="1" x14ac:dyDescent="0.25">
      <c r="B20" s="169" t="s">
        <v>171</v>
      </c>
      <c r="C20" s="27">
        <v>0</v>
      </c>
      <c r="D20" s="27">
        <f t="shared" si="14"/>
        <v>0</v>
      </c>
      <c r="E20" s="27">
        <f t="shared" si="15"/>
        <v>0</v>
      </c>
      <c r="F20" s="27">
        <f t="shared" si="16"/>
        <v>0</v>
      </c>
      <c r="G20" s="27">
        <f t="shared" si="17"/>
        <v>0</v>
      </c>
      <c r="H20" s="27">
        <f t="shared" si="18"/>
        <v>0</v>
      </c>
      <c r="I20" s="169"/>
      <c r="J20" s="169"/>
      <c r="K20" s="19"/>
    </row>
    <row r="21" spans="2:11" s="143" customFormat="1" ht="12.75" customHeight="1" x14ac:dyDescent="0.25">
      <c r="B21" s="169" t="s">
        <v>87</v>
      </c>
      <c r="C21" s="27">
        <v>0</v>
      </c>
      <c r="D21" s="27">
        <f t="shared" si="14"/>
        <v>0</v>
      </c>
      <c r="E21" s="27">
        <f t="shared" si="15"/>
        <v>0</v>
      </c>
      <c r="F21" s="27">
        <f t="shared" si="16"/>
        <v>0</v>
      </c>
      <c r="G21" s="27">
        <f t="shared" si="17"/>
        <v>0</v>
      </c>
      <c r="H21" s="27">
        <f t="shared" si="18"/>
        <v>0</v>
      </c>
      <c r="I21" s="169"/>
      <c r="J21" s="169"/>
      <c r="K21" s="19"/>
    </row>
    <row r="22" spans="2:11" s="143" customFormat="1" ht="12.75" customHeight="1" x14ac:dyDescent="0.25">
      <c r="B22" s="169" t="s">
        <v>25</v>
      </c>
      <c r="C22" s="27">
        <v>0</v>
      </c>
      <c r="D22" s="27">
        <f t="shared" si="14"/>
        <v>0</v>
      </c>
      <c r="E22" s="27">
        <f t="shared" si="15"/>
        <v>0</v>
      </c>
      <c r="F22" s="27">
        <f t="shared" si="16"/>
        <v>0</v>
      </c>
      <c r="G22" s="27">
        <f t="shared" si="17"/>
        <v>0</v>
      </c>
      <c r="H22" s="27">
        <f t="shared" si="18"/>
        <v>0</v>
      </c>
      <c r="I22" s="169"/>
      <c r="J22" s="169"/>
      <c r="K22" s="19"/>
    </row>
    <row r="23" spans="2:11" s="143" customFormat="1" ht="12.75" customHeight="1" x14ac:dyDescent="0.25">
      <c r="B23" s="169" t="s">
        <v>173</v>
      </c>
      <c r="C23" s="27">
        <v>0</v>
      </c>
      <c r="D23" s="27">
        <f t="shared" si="14"/>
        <v>0</v>
      </c>
      <c r="E23" s="27">
        <f t="shared" si="15"/>
        <v>0</v>
      </c>
      <c r="F23" s="27">
        <f t="shared" si="16"/>
        <v>0</v>
      </c>
      <c r="G23" s="27">
        <f t="shared" si="17"/>
        <v>0</v>
      </c>
      <c r="H23" s="27">
        <f t="shared" si="18"/>
        <v>0</v>
      </c>
      <c r="I23" s="169"/>
      <c r="J23" s="169"/>
      <c r="K23" s="19"/>
    </row>
    <row r="24" spans="2:11" s="143" customFormat="1" ht="12.75" customHeight="1" x14ac:dyDescent="0.25">
      <c r="B24" s="169" t="s">
        <v>48</v>
      </c>
      <c r="C24" s="27">
        <v>0</v>
      </c>
      <c r="D24" s="27">
        <f>C24 * 1.015</f>
        <v>0</v>
      </c>
      <c r="E24" s="27">
        <f t="shared" ref="E24:H24" si="19">D24 * 1.015</f>
        <v>0</v>
      </c>
      <c r="F24" s="27">
        <f t="shared" si="19"/>
        <v>0</v>
      </c>
      <c r="G24" s="27">
        <f t="shared" si="19"/>
        <v>0</v>
      </c>
      <c r="H24" s="27">
        <f t="shared" si="19"/>
        <v>0</v>
      </c>
      <c r="I24" s="169"/>
      <c r="J24" s="169"/>
      <c r="K24" s="19"/>
    </row>
    <row r="25" spans="2:11" s="143" customFormat="1" ht="12.75" customHeight="1" x14ac:dyDescent="0.25">
      <c r="B25" s="169" t="s">
        <v>168</v>
      </c>
      <c r="C25" s="27">
        <v>0</v>
      </c>
      <c r="D25" s="27">
        <f>C25 * 1.015</f>
        <v>0</v>
      </c>
      <c r="E25" s="27">
        <f t="shared" ref="E25:H25" si="20">D25 * 1.015</f>
        <v>0</v>
      </c>
      <c r="F25" s="27">
        <f t="shared" si="20"/>
        <v>0</v>
      </c>
      <c r="G25" s="27">
        <f t="shared" si="20"/>
        <v>0</v>
      </c>
      <c r="H25" s="27">
        <f t="shared" si="20"/>
        <v>0</v>
      </c>
      <c r="I25" s="169"/>
      <c r="J25" s="169"/>
      <c r="K25" s="19"/>
    </row>
    <row r="26" spans="2:11" s="143" customFormat="1" ht="12.75" customHeight="1" x14ac:dyDescent="0.25">
      <c r="B26" s="189"/>
      <c r="C26" s="27"/>
      <c r="D26" s="27"/>
      <c r="E26" s="27"/>
      <c r="F26" s="27"/>
      <c r="G26" s="27"/>
      <c r="H26" s="27"/>
      <c r="I26" s="184"/>
      <c r="J26" s="169"/>
      <c r="K26" s="19"/>
    </row>
    <row r="27" spans="2:11" s="143" customFormat="1" ht="12.75" customHeight="1" x14ac:dyDescent="0.25">
      <c r="B27" s="193" t="s">
        <v>28</v>
      </c>
      <c r="C27" s="27"/>
      <c r="D27" s="27"/>
      <c r="E27" s="27"/>
      <c r="F27" s="27"/>
      <c r="G27" s="27"/>
      <c r="H27" s="27"/>
      <c r="I27" s="184" t="s">
        <v>90</v>
      </c>
      <c r="J27" s="169"/>
      <c r="K27" s="19"/>
    </row>
    <row r="28" spans="2:11" s="143" customFormat="1" ht="12.75" customHeight="1" x14ac:dyDescent="0.25">
      <c r="B28" s="169" t="s">
        <v>105</v>
      </c>
      <c r="C28" s="198">
        <f>C18*C7</f>
        <v>0</v>
      </c>
      <c r="D28" s="198">
        <f t="shared" ref="D28:H28" si="21">D18*D7</f>
        <v>0</v>
      </c>
      <c r="E28" s="198">
        <f t="shared" si="21"/>
        <v>0</v>
      </c>
      <c r="F28" s="198">
        <f t="shared" si="21"/>
        <v>0</v>
      </c>
      <c r="G28" s="198">
        <f t="shared" si="21"/>
        <v>0</v>
      </c>
      <c r="H28" s="198">
        <f t="shared" si="21"/>
        <v>0</v>
      </c>
      <c r="I28" s="184"/>
      <c r="J28" s="169"/>
      <c r="K28" s="19"/>
    </row>
    <row r="29" spans="2:11" s="143" customFormat="1" ht="12.75" customHeight="1" x14ac:dyDescent="0.25">
      <c r="B29" s="169" t="s">
        <v>169</v>
      </c>
      <c r="C29" s="198">
        <f t="shared" ref="C29:H35" si="22">C19*C8</f>
        <v>0</v>
      </c>
      <c r="D29" s="198">
        <f t="shared" si="22"/>
        <v>0</v>
      </c>
      <c r="E29" s="198">
        <f t="shared" si="22"/>
        <v>0</v>
      </c>
      <c r="F29" s="198">
        <f t="shared" si="22"/>
        <v>0</v>
      </c>
      <c r="G29" s="198">
        <f t="shared" si="22"/>
        <v>0</v>
      </c>
      <c r="H29" s="198">
        <f t="shared" si="22"/>
        <v>0</v>
      </c>
      <c r="I29" s="184"/>
      <c r="J29" s="169"/>
      <c r="K29" s="19"/>
    </row>
    <row r="30" spans="2:11" s="143" customFormat="1" ht="12.75" customHeight="1" x14ac:dyDescent="0.25">
      <c r="B30" s="169" t="s">
        <v>171</v>
      </c>
      <c r="C30" s="198">
        <f>C20*C9</f>
        <v>0</v>
      </c>
      <c r="D30" s="198">
        <f t="shared" si="22"/>
        <v>0</v>
      </c>
      <c r="E30" s="198">
        <f t="shared" si="22"/>
        <v>0</v>
      </c>
      <c r="F30" s="198">
        <f t="shared" si="22"/>
        <v>0</v>
      </c>
      <c r="G30" s="198">
        <f t="shared" si="22"/>
        <v>0</v>
      </c>
      <c r="H30" s="198">
        <f t="shared" si="22"/>
        <v>0</v>
      </c>
      <c r="I30" s="184"/>
      <c r="J30" s="169"/>
      <c r="K30" s="19"/>
    </row>
    <row r="31" spans="2:11" s="143" customFormat="1" ht="12.75" customHeight="1" x14ac:dyDescent="0.25">
      <c r="B31" s="169" t="s">
        <v>87</v>
      </c>
      <c r="C31" s="198">
        <f t="shared" si="22"/>
        <v>0</v>
      </c>
      <c r="D31" s="198">
        <f t="shared" si="22"/>
        <v>0</v>
      </c>
      <c r="E31" s="198">
        <f t="shared" si="22"/>
        <v>0</v>
      </c>
      <c r="F31" s="198">
        <f t="shared" si="22"/>
        <v>0</v>
      </c>
      <c r="G31" s="198">
        <f t="shared" si="22"/>
        <v>0</v>
      </c>
      <c r="H31" s="198">
        <f>H21*H10</f>
        <v>0</v>
      </c>
      <c r="I31" s="184"/>
      <c r="J31" s="169"/>
      <c r="K31" s="19"/>
    </row>
    <row r="32" spans="2:11" s="143" customFormat="1" ht="12.75" customHeight="1" x14ac:dyDescent="0.25">
      <c r="B32" s="169" t="s">
        <v>25</v>
      </c>
      <c r="C32" s="198">
        <f t="shared" si="22"/>
        <v>0</v>
      </c>
      <c r="D32" s="198">
        <f t="shared" si="22"/>
        <v>0</v>
      </c>
      <c r="E32" s="198">
        <f t="shared" si="22"/>
        <v>0</v>
      </c>
      <c r="F32" s="198">
        <f t="shared" si="22"/>
        <v>0</v>
      </c>
      <c r="G32" s="198">
        <f t="shared" si="22"/>
        <v>0</v>
      </c>
      <c r="H32" s="198">
        <f t="shared" si="22"/>
        <v>0</v>
      </c>
      <c r="I32" s="184"/>
      <c r="J32" s="169"/>
      <c r="K32" s="19"/>
    </row>
    <row r="33" spans="2:11" s="143" customFormat="1" ht="12.75" customHeight="1" x14ac:dyDescent="0.25">
      <c r="B33" s="169" t="s">
        <v>173</v>
      </c>
      <c r="C33" s="198">
        <f t="shared" si="22"/>
        <v>0</v>
      </c>
      <c r="D33" s="198">
        <f t="shared" si="22"/>
        <v>0</v>
      </c>
      <c r="E33" s="198">
        <f t="shared" si="22"/>
        <v>0</v>
      </c>
      <c r="F33" s="198">
        <f t="shared" si="22"/>
        <v>0</v>
      </c>
      <c r="G33" s="198">
        <f t="shared" si="22"/>
        <v>0</v>
      </c>
      <c r="H33" s="198">
        <f t="shared" si="22"/>
        <v>0</v>
      </c>
      <c r="I33" s="184"/>
      <c r="J33" s="169"/>
      <c r="K33" s="19"/>
    </row>
    <row r="34" spans="2:11" s="143" customFormat="1" ht="12.75" customHeight="1" x14ac:dyDescent="0.25">
      <c r="B34" s="169" t="s">
        <v>48</v>
      </c>
      <c r="C34" s="198">
        <f t="shared" si="22"/>
        <v>0</v>
      </c>
      <c r="D34" s="198">
        <f t="shared" si="22"/>
        <v>0</v>
      </c>
      <c r="E34" s="198">
        <f t="shared" si="22"/>
        <v>0</v>
      </c>
      <c r="F34" s="198">
        <f t="shared" si="22"/>
        <v>0</v>
      </c>
      <c r="G34" s="198">
        <f t="shared" si="22"/>
        <v>0</v>
      </c>
      <c r="H34" s="198">
        <f t="shared" si="22"/>
        <v>0</v>
      </c>
      <c r="I34" s="184"/>
      <c r="J34" s="169"/>
      <c r="K34" s="19"/>
    </row>
    <row r="35" spans="2:11" s="143" customFormat="1" ht="12.75" customHeight="1" x14ac:dyDescent="0.25">
      <c r="B35" s="169" t="s">
        <v>168</v>
      </c>
      <c r="C35" s="198">
        <f t="shared" si="22"/>
        <v>0</v>
      </c>
      <c r="D35" s="198">
        <f t="shared" si="22"/>
        <v>0</v>
      </c>
      <c r="E35" s="198">
        <f t="shared" si="22"/>
        <v>0</v>
      </c>
      <c r="F35" s="198">
        <f t="shared" si="22"/>
        <v>0</v>
      </c>
      <c r="G35" s="198">
        <f t="shared" si="22"/>
        <v>0</v>
      </c>
      <c r="H35" s="198">
        <f t="shared" si="22"/>
        <v>0</v>
      </c>
      <c r="I35" s="184"/>
      <c r="J35" s="169"/>
      <c r="K35" s="19"/>
    </row>
    <row r="36" spans="2:11" s="143" customFormat="1" ht="12.75" customHeight="1" x14ac:dyDescent="0.25">
      <c r="B36" s="189"/>
      <c r="C36" s="27"/>
      <c r="D36" s="27"/>
      <c r="E36" s="27"/>
      <c r="F36" s="27"/>
      <c r="G36" s="27"/>
      <c r="H36" s="27"/>
      <c r="I36" s="184"/>
      <c r="J36" s="169"/>
      <c r="K36" s="19"/>
    </row>
    <row r="37" spans="2:11" s="143" customFormat="1" ht="12.75" customHeight="1" x14ac:dyDescent="0.25">
      <c r="B37" s="193" t="s">
        <v>122</v>
      </c>
      <c r="C37" s="27"/>
      <c r="D37" s="27"/>
      <c r="E37" s="27"/>
      <c r="F37" s="27"/>
      <c r="G37" s="27"/>
      <c r="H37" s="27"/>
      <c r="I37" s="184"/>
      <c r="J37" s="169"/>
      <c r="K37" s="19"/>
    </row>
    <row r="38" spans="2:11" s="143" customFormat="1" ht="12.75" customHeight="1" x14ac:dyDescent="0.25">
      <c r="B38" s="169" t="s">
        <v>176</v>
      </c>
      <c r="C38" s="192">
        <v>0</v>
      </c>
      <c r="D38" s="192">
        <f>C38 * 1.015</f>
        <v>0</v>
      </c>
      <c r="E38" s="192">
        <f t="shared" ref="E38" si="23">D38 * 1.015</f>
        <v>0</v>
      </c>
      <c r="F38" s="192">
        <f t="shared" ref="F38" si="24">E38 * 1.015</f>
        <v>0</v>
      </c>
      <c r="G38" s="192">
        <f t="shared" ref="G38" si="25">F38 * 1.015</f>
        <v>0</v>
      </c>
      <c r="H38" s="192">
        <f t="shared" ref="H38" si="26">G38 * 1.015</f>
        <v>0</v>
      </c>
      <c r="I38" s="169" t="s">
        <v>177</v>
      </c>
      <c r="J38" s="169"/>
      <c r="K38" s="19"/>
    </row>
    <row r="39" spans="2:11" s="143" customFormat="1" ht="12.75" customHeight="1" x14ac:dyDescent="0.25">
      <c r="B39" s="169"/>
      <c r="C39" s="192"/>
      <c r="D39" s="192"/>
      <c r="E39" s="192"/>
      <c r="F39" s="192"/>
      <c r="G39" s="192"/>
      <c r="H39" s="192"/>
      <c r="I39" s="169"/>
      <c r="J39" s="169"/>
      <c r="K39" s="19"/>
    </row>
    <row r="40" spans="2:11" s="143" customFormat="1" ht="12.75" customHeight="1" x14ac:dyDescent="0.25">
      <c r="B40" s="193" t="s">
        <v>78</v>
      </c>
      <c r="C40" s="192"/>
      <c r="D40" s="192"/>
      <c r="E40" s="192"/>
      <c r="F40" s="192"/>
      <c r="G40" s="192"/>
      <c r="H40" s="192"/>
      <c r="I40" s="184" t="s">
        <v>91</v>
      </c>
      <c r="J40" s="169"/>
      <c r="K40" s="19"/>
    </row>
    <row r="41" spans="2:11" s="143" customFormat="1" ht="12.75" customHeight="1" x14ac:dyDescent="0.25">
      <c r="B41" s="169" t="s">
        <v>105</v>
      </c>
      <c r="C41" s="198">
        <f>C28+C7</f>
        <v>0</v>
      </c>
      <c r="D41" s="198">
        <f t="shared" ref="D41:H41" si="27">D28+D7</f>
        <v>0</v>
      </c>
      <c r="E41" s="198">
        <f t="shared" si="27"/>
        <v>0</v>
      </c>
      <c r="F41" s="198">
        <f t="shared" si="27"/>
        <v>0</v>
      </c>
      <c r="G41" s="198">
        <f t="shared" si="27"/>
        <v>0</v>
      </c>
      <c r="H41" s="198">
        <f t="shared" si="27"/>
        <v>0</v>
      </c>
      <c r="I41" s="169"/>
      <c r="J41" s="169"/>
      <c r="K41" s="19"/>
    </row>
    <row r="42" spans="2:11" s="143" customFormat="1" ht="12.75" customHeight="1" x14ac:dyDescent="0.25">
      <c r="B42" s="169" t="s">
        <v>169</v>
      </c>
      <c r="C42" s="198">
        <f t="shared" ref="C42:H42" si="28">C29+C8</f>
        <v>0</v>
      </c>
      <c r="D42" s="198">
        <f t="shared" si="28"/>
        <v>0</v>
      </c>
      <c r="E42" s="198">
        <f t="shared" si="28"/>
        <v>0</v>
      </c>
      <c r="F42" s="198">
        <f t="shared" si="28"/>
        <v>0</v>
      </c>
      <c r="G42" s="198">
        <f t="shared" si="28"/>
        <v>0</v>
      </c>
      <c r="H42" s="198">
        <f t="shared" si="28"/>
        <v>0</v>
      </c>
      <c r="I42" s="169"/>
      <c r="J42" s="169"/>
      <c r="K42" s="19"/>
    </row>
    <row r="43" spans="2:11" s="143" customFormat="1" ht="12.75" customHeight="1" x14ac:dyDescent="0.25">
      <c r="B43" s="169" t="s">
        <v>171</v>
      </c>
      <c r="C43" s="198">
        <f t="shared" ref="C43:H43" si="29">C30+C9</f>
        <v>0</v>
      </c>
      <c r="D43" s="198">
        <f t="shared" si="29"/>
        <v>0</v>
      </c>
      <c r="E43" s="198">
        <f t="shared" si="29"/>
        <v>0</v>
      </c>
      <c r="F43" s="198">
        <f t="shared" si="29"/>
        <v>0</v>
      </c>
      <c r="G43" s="198">
        <f t="shared" si="29"/>
        <v>0</v>
      </c>
      <c r="H43" s="198">
        <f t="shared" si="29"/>
        <v>0</v>
      </c>
      <c r="I43" s="169"/>
      <c r="J43" s="169"/>
      <c r="K43" s="19"/>
    </row>
    <row r="44" spans="2:11" s="143" customFormat="1" ht="12.75" customHeight="1" x14ac:dyDescent="0.25">
      <c r="B44" s="169" t="s">
        <v>87</v>
      </c>
      <c r="C44" s="198">
        <f t="shared" ref="C44:H44" si="30">C31+C10</f>
        <v>0</v>
      </c>
      <c r="D44" s="198">
        <f t="shared" si="30"/>
        <v>0</v>
      </c>
      <c r="E44" s="198">
        <f t="shared" si="30"/>
        <v>0</v>
      </c>
      <c r="F44" s="198">
        <f t="shared" si="30"/>
        <v>0</v>
      </c>
      <c r="G44" s="198">
        <f t="shared" si="30"/>
        <v>0</v>
      </c>
      <c r="H44" s="198">
        <f t="shared" si="30"/>
        <v>0</v>
      </c>
      <c r="I44" s="169"/>
      <c r="J44" s="169"/>
      <c r="K44" s="19"/>
    </row>
    <row r="45" spans="2:11" s="143" customFormat="1" ht="12.75" customHeight="1" x14ac:dyDescent="0.25">
      <c r="B45" s="169" t="s">
        <v>25</v>
      </c>
      <c r="C45" s="198">
        <f t="shared" ref="C45:H45" si="31">C32+C11</f>
        <v>0</v>
      </c>
      <c r="D45" s="198">
        <f t="shared" si="31"/>
        <v>0</v>
      </c>
      <c r="E45" s="198">
        <f t="shared" si="31"/>
        <v>0</v>
      </c>
      <c r="F45" s="198">
        <f t="shared" si="31"/>
        <v>0</v>
      </c>
      <c r="G45" s="198">
        <f t="shared" si="31"/>
        <v>0</v>
      </c>
      <c r="H45" s="198">
        <f t="shared" si="31"/>
        <v>0</v>
      </c>
      <c r="I45" s="169"/>
      <c r="J45" s="169"/>
      <c r="K45" s="19"/>
    </row>
    <row r="46" spans="2:11" s="143" customFormat="1" ht="12.75" customHeight="1" x14ac:dyDescent="0.25">
      <c r="B46" s="169" t="s">
        <v>173</v>
      </c>
      <c r="C46" s="198">
        <f t="shared" ref="C46:H46" si="32">C33+C12</f>
        <v>0</v>
      </c>
      <c r="D46" s="198">
        <f t="shared" si="32"/>
        <v>0</v>
      </c>
      <c r="E46" s="198">
        <f t="shared" si="32"/>
        <v>0</v>
      </c>
      <c r="F46" s="198">
        <f t="shared" si="32"/>
        <v>0</v>
      </c>
      <c r="G46" s="198">
        <f t="shared" si="32"/>
        <v>0</v>
      </c>
      <c r="H46" s="198">
        <f t="shared" si="32"/>
        <v>0</v>
      </c>
      <c r="I46" s="169"/>
      <c r="J46" s="169"/>
      <c r="K46" s="19"/>
    </row>
    <row r="47" spans="2:11" s="143" customFormat="1" ht="12.75" customHeight="1" x14ac:dyDescent="0.25">
      <c r="B47" s="169" t="s">
        <v>48</v>
      </c>
      <c r="C47" s="198">
        <f t="shared" ref="C47:H47" si="33">C34+C13</f>
        <v>0</v>
      </c>
      <c r="D47" s="198">
        <f t="shared" si="33"/>
        <v>0</v>
      </c>
      <c r="E47" s="198">
        <f t="shared" si="33"/>
        <v>0</v>
      </c>
      <c r="F47" s="198">
        <f t="shared" si="33"/>
        <v>0</v>
      </c>
      <c r="G47" s="198">
        <f t="shared" si="33"/>
        <v>0</v>
      </c>
      <c r="H47" s="198">
        <f t="shared" si="33"/>
        <v>0</v>
      </c>
      <c r="I47" s="169"/>
      <c r="J47" s="169"/>
      <c r="K47" s="19"/>
    </row>
    <row r="48" spans="2:11" s="143" customFormat="1" ht="12.75" customHeight="1" x14ac:dyDescent="0.25">
      <c r="B48" s="169" t="s">
        <v>168</v>
      </c>
      <c r="C48" s="198">
        <f t="shared" ref="C48:H48" si="34">C35+C14</f>
        <v>0</v>
      </c>
      <c r="D48" s="198">
        <f t="shared" si="34"/>
        <v>0</v>
      </c>
      <c r="E48" s="198">
        <f t="shared" si="34"/>
        <v>0</v>
      </c>
      <c r="F48" s="198">
        <f t="shared" si="34"/>
        <v>0</v>
      </c>
      <c r="G48" s="198">
        <f t="shared" si="34"/>
        <v>0</v>
      </c>
      <c r="H48" s="198">
        <f t="shared" si="34"/>
        <v>0</v>
      </c>
      <c r="I48" s="169"/>
      <c r="J48" s="169"/>
      <c r="K48" s="19"/>
    </row>
    <row r="49" spans="2:11" s="143" customFormat="1" ht="12.75" customHeight="1" x14ac:dyDescent="0.25">
      <c r="B49" s="172"/>
      <c r="C49" s="19"/>
      <c r="D49" s="19"/>
      <c r="E49" s="19"/>
      <c r="F49" s="19"/>
      <c r="G49" s="19"/>
      <c r="H49" s="19"/>
      <c r="I49" s="19"/>
      <c r="J49" s="169"/>
      <c r="K49" s="19"/>
    </row>
    <row r="50" spans="2:11" s="143" customFormat="1" ht="12.75" customHeight="1" x14ac:dyDescent="0.25">
      <c r="B50" s="132" t="s">
        <v>89</v>
      </c>
      <c r="C50" s="139"/>
      <c r="D50" s="139"/>
      <c r="E50" s="139"/>
      <c r="F50" s="139"/>
      <c r="G50" s="139"/>
      <c r="H50" s="139"/>
      <c r="I50" s="169"/>
      <c r="J50" s="169"/>
      <c r="K50" s="19"/>
    </row>
    <row r="51" spans="2:11" s="143" customFormat="1" ht="12.75" customHeight="1" x14ac:dyDescent="0.25">
      <c r="B51" s="201"/>
      <c r="C51" s="190" t="s">
        <v>0</v>
      </c>
      <c r="D51" s="190" t="s">
        <v>1</v>
      </c>
      <c r="E51" s="190" t="s">
        <v>2</v>
      </c>
      <c r="F51" s="190" t="s">
        <v>3</v>
      </c>
      <c r="G51" s="190" t="s">
        <v>4</v>
      </c>
      <c r="H51" s="190" t="s">
        <v>5</v>
      </c>
      <c r="I51" s="190" t="s">
        <v>7</v>
      </c>
      <c r="J51" s="169"/>
    </row>
    <row r="52" spans="2:11" s="143" customFormat="1" ht="12.75" customHeight="1" x14ac:dyDescent="0.25">
      <c r="B52" s="200" t="s">
        <v>183</v>
      </c>
      <c r="C52" s="139"/>
      <c r="D52" s="139"/>
      <c r="E52" s="139"/>
      <c r="F52" s="139"/>
      <c r="G52" s="139"/>
      <c r="H52" s="139"/>
      <c r="I52" s="184"/>
      <c r="J52" s="169"/>
    </row>
    <row r="53" spans="2:11" s="143" customFormat="1" ht="12.75" customHeight="1" x14ac:dyDescent="0.25">
      <c r="B53" s="194" t="s">
        <v>161</v>
      </c>
      <c r="C53" s="31">
        <v>0</v>
      </c>
      <c r="D53" s="31">
        <v>0</v>
      </c>
      <c r="E53" s="31">
        <v>0</v>
      </c>
      <c r="F53" s="31">
        <v>0</v>
      </c>
      <c r="G53" s="31">
        <v>0</v>
      </c>
      <c r="H53" s="31">
        <v>0</v>
      </c>
      <c r="I53" s="188" t="s">
        <v>166</v>
      </c>
      <c r="J53" s="169"/>
    </row>
    <row r="54" spans="2:11" s="143" customFormat="1" ht="12.75" customHeight="1" x14ac:dyDescent="0.25">
      <c r="B54" s="194" t="s">
        <v>162</v>
      </c>
      <c r="C54" s="31">
        <v>0</v>
      </c>
      <c r="D54" s="31">
        <v>0</v>
      </c>
      <c r="E54" s="31">
        <v>0</v>
      </c>
      <c r="F54" s="31">
        <v>0</v>
      </c>
      <c r="G54" s="31">
        <v>0</v>
      </c>
      <c r="H54" s="31">
        <v>0</v>
      </c>
      <c r="I54" s="188"/>
      <c r="J54" s="169"/>
    </row>
    <row r="55" spans="2:11" s="143" customFormat="1" ht="12.75" customHeight="1" x14ac:dyDescent="0.25">
      <c r="B55" s="194" t="s">
        <v>163</v>
      </c>
      <c r="C55" s="31">
        <v>0</v>
      </c>
      <c r="D55" s="31">
        <v>0</v>
      </c>
      <c r="E55" s="31">
        <v>0</v>
      </c>
      <c r="F55" s="31">
        <v>0</v>
      </c>
      <c r="G55" s="31">
        <v>0</v>
      </c>
      <c r="H55" s="31">
        <v>0</v>
      </c>
      <c r="I55" s="169"/>
      <c r="J55" s="169"/>
    </row>
    <row r="56" spans="2:11" s="143" customFormat="1" ht="12.75" customHeight="1" x14ac:dyDescent="0.25">
      <c r="B56" s="194" t="s">
        <v>164</v>
      </c>
      <c r="C56" s="31">
        <v>0</v>
      </c>
      <c r="D56" s="31">
        <v>0</v>
      </c>
      <c r="E56" s="31">
        <v>0</v>
      </c>
      <c r="F56" s="31">
        <v>0</v>
      </c>
      <c r="G56" s="31">
        <v>0</v>
      </c>
      <c r="H56" s="31">
        <v>0</v>
      </c>
      <c r="I56" s="169"/>
      <c r="J56" s="169"/>
    </row>
    <row r="57" spans="2:11" s="143" customFormat="1" ht="12.75" customHeight="1" x14ac:dyDescent="0.25">
      <c r="B57" s="194" t="s">
        <v>165</v>
      </c>
      <c r="C57" s="24">
        <v>0</v>
      </c>
      <c r="D57" s="24">
        <v>0</v>
      </c>
      <c r="E57" s="24">
        <v>0</v>
      </c>
      <c r="F57" s="24">
        <v>0</v>
      </c>
      <c r="G57" s="24">
        <v>0</v>
      </c>
      <c r="H57" s="24">
        <v>0</v>
      </c>
      <c r="I57" s="169"/>
      <c r="J57" s="169"/>
    </row>
    <row r="58" spans="2:11" s="143" customFormat="1" ht="12.75" customHeight="1" x14ac:dyDescent="0.25">
      <c r="B58" s="195" t="s">
        <v>75</v>
      </c>
      <c r="C58" s="31">
        <f>SUM(C53:C57)</f>
        <v>0</v>
      </c>
      <c r="D58" s="31">
        <f t="shared" ref="D58:H58" si="35">SUM(D53:D57)</f>
        <v>0</v>
      </c>
      <c r="E58" s="31">
        <f t="shared" si="35"/>
        <v>0</v>
      </c>
      <c r="F58" s="31">
        <f t="shared" si="35"/>
        <v>0</v>
      </c>
      <c r="G58" s="31">
        <f t="shared" si="35"/>
        <v>0</v>
      </c>
      <c r="H58" s="31">
        <f t="shared" si="35"/>
        <v>0</v>
      </c>
      <c r="I58" s="169" t="s">
        <v>79</v>
      </c>
      <c r="J58" s="169"/>
    </row>
    <row r="59" spans="2:11" s="143" customFormat="1" ht="12.75" customHeight="1" x14ac:dyDescent="0.25">
      <c r="B59" s="200" t="s">
        <v>123</v>
      </c>
      <c r="I59" s="184"/>
      <c r="J59" s="169"/>
    </row>
    <row r="60" spans="2:11" s="143" customFormat="1" ht="12.75" customHeight="1" x14ac:dyDescent="0.25">
      <c r="B60" s="194" t="s">
        <v>161</v>
      </c>
      <c r="C60" s="31">
        <v>0</v>
      </c>
      <c r="D60" s="31">
        <v>0</v>
      </c>
      <c r="E60" s="31">
        <v>0</v>
      </c>
      <c r="F60" s="31">
        <v>0</v>
      </c>
      <c r="G60" s="31">
        <v>0</v>
      </c>
      <c r="H60" s="31">
        <v>0</v>
      </c>
      <c r="I60" s="184"/>
      <c r="J60" s="169"/>
    </row>
    <row r="61" spans="2:11" s="143" customFormat="1" ht="12.75" customHeight="1" x14ac:dyDescent="0.25">
      <c r="B61" s="194" t="s">
        <v>162</v>
      </c>
      <c r="C61" s="31">
        <v>0</v>
      </c>
      <c r="D61" s="31">
        <v>0</v>
      </c>
      <c r="E61" s="31">
        <v>0</v>
      </c>
      <c r="F61" s="31">
        <v>0</v>
      </c>
      <c r="G61" s="31">
        <v>0</v>
      </c>
      <c r="H61" s="31">
        <v>0</v>
      </c>
      <c r="I61" s="169"/>
      <c r="J61" s="169"/>
    </row>
    <row r="62" spans="2:11" s="143" customFormat="1" ht="12.75" customHeight="1" x14ac:dyDescent="0.25">
      <c r="B62" s="194" t="s">
        <v>163</v>
      </c>
      <c r="C62" s="31">
        <v>0</v>
      </c>
      <c r="D62" s="31">
        <v>0</v>
      </c>
      <c r="E62" s="31">
        <v>0</v>
      </c>
      <c r="F62" s="31">
        <v>0</v>
      </c>
      <c r="G62" s="31">
        <v>0</v>
      </c>
      <c r="H62" s="31">
        <v>0</v>
      </c>
      <c r="I62" s="169"/>
      <c r="J62" s="169"/>
    </row>
    <row r="63" spans="2:11" s="143" customFormat="1" ht="12.75" customHeight="1" x14ac:dyDescent="0.25">
      <c r="B63" s="194" t="s">
        <v>164</v>
      </c>
      <c r="C63" s="31">
        <v>0</v>
      </c>
      <c r="D63" s="31">
        <v>0</v>
      </c>
      <c r="E63" s="31">
        <v>0</v>
      </c>
      <c r="F63" s="31">
        <v>0</v>
      </c>
      <c r="G63" s="31">
        <v>0</v>
      </c>
      <c r="H63" s="31">
        <v>0</v>
      </c>
      <c r="I63" s="169"/>
      <c r="J63" s="169"/>
    </row>
    <row r="64" spans="2:11" s="143" customFormat="1" ht="12.75" customHeight="1" x14ac:dyDescent="0.25">
      <c r="B64" s="194" t="s">
        <v>165</v>
      </c>
      <c r="C64" s="24">
        <v>0</v>
      </c>
      <c r="D64" s="24">
        <v>0</v>
      </c>
      <c r="E64" s="24">
        <v>0</v>
      </c>
      <c r="F64" s="24">
        <v>0</v>
      </c>
      <c r="G64" s="24">
        <v>0</v>
      </c>
      <c r="H64" s="24">
        <v>0</v>
      </c>
      <c r="I64" s="169"/>
      <c r="J64" s="169"/>
    </row>
    <row r="65" spans="2:10" s="143" customFormat="1" ht="12.75" customHeight="1" x14ac:dyDescent="0.25">
      <c r="B65" s="195" t="s">
        <v>75</v>
      </c>
      <c r="C65" s="31">
        <f t="shared" ref="C65:H65" si="36">SUM(C60:C64)</f>
        <v>0</v>
      </c>
      <c r="D65" s="31">
        <f t="shared" si="36"/>
        <v>0</v>
      </c>
      <c r="E65" s="31">
        <f t="shared" si="36"/>
        <v>0</v>
      </c>
      <c r="F65" s="31">
        <f t="shared" si="36"/>
        <v>0</v>
      </c>
      <c r="G65" s="31">
        <f t="shared" si="36"/>
        <v>0</v>
      </c>
      <c r="H65" s="31">
        <f t="shared" si="36"/>
        <v>0</v>
      </c>
      <c r="I65" s="169"/>
      <c r="J65" s="169"/>
    </row>
    <row r="66" spans="2:10" s="143" customFormat="1" ht="12.75" customHeight="1" x14ac:dyDescent="0.25">
      <c r="B66" s="200" t="s">
        <v>184</v>
      </c>
      <c r="C66" s="139"/>
      <c r="D66" s="139"/>
      <c r="E66" s="139"/>
      <c r="F66" s="139"/>
      <c r="G66" s="139"/>
      <c r="H66" s="139"/>
      <c r="I66" s="169"/>
      <c r="J66" s="169"/>
    </row>
    <row r="67" spans="2:10" s="143" customFormat="1" ht="12.75" customHeight="1" x14ac:dyDescent="0.25">
      <c r="B67" s="194" t="s">
        <v>161</v>
      </c>
      <c r="C67" s="31">
        <v>0</v>
      </c>
      <c r="D67" s="31">
        <v>0</v>
      </c>
      <c r="E67" s="31">
        <v>0</v>
      </c>
      <c r="F67" s="31">
        <v>0</v>
      </c>
      <c r="G67" s="31">
        <v>0</v>
      </c>
      <c r="H67" s="31">
        <v>0</v>
      </c>
      <c r="I67" s="169"/>
      <c r="J67" s="169"/>
    </row>
    <row r="68" spans="2:10" s="143" customFormat="1" ht="12.75" customHeight="1" x14ac:dyDescent="0.25">
      <c r="B68" s="194" t="s">
        <v>162</v>
      </c>
      <c r="C68" s="31">
        <v>0</v>
      </c>
      <c r="D68" s="31">
        <v>0</v>
      </c>
      <c r="E68" s="31">
        <v>0</v>
      </c>
      <c r="F68" s="31">
        <v>0</v>
      </c>
      <c r="G68" s="31">
        <v>0</v>
      </c>
      <c r="H68" s="31">
        <v>0</v>
      </c>
      <c r="I68" s="169"/>
      <c r="J68" s="169"/>
    </row>
    <row r="69" spans="2:10" s="143" customFormat="1" ht="12.75" customHeight="1" x14ac:dyDescent="0.25">
      <c r="B69" s="194" t="s">
        <v>163</v>
      </c>
      <c r="C69" s="31">
        <v>0</v>
      </c>
      <c r="D69" s="31">
        <v>0</v>
      </c>
      <c r="E69" s="31">
        <v>0</v>
      </c>
      <c r="F69" s="31">
        <v>0</v>
      </c>
      <c r="G69" s="31">
        <v>0</v>
      </c>
      <c r="H69" s="31">
        <v>0</v>
      </c>
      <c r="I69" s="169"/>
      <c r="J69" s="169"/>
    </row>
    <row r="70" spans="2:10" s="143" customFormat="1" ht="12.75" customHeight="1" x14ac:dyDescent="0.25">
      <c r="B70" s="194" t="s">
        <v>164</v>
      </c>
      <c r="C70" s="31">
        <v>0</v>
      </c>
      <c r="D70" s="31">
        <v>0</v>
      </c>
      <c r="E70" s="31">
        <v>0</v>
      </c>
      <c r="F70" s="31">
        <v>0</v>
      </c>
      <c r="G70" s="31">
        <v>0</v>
      </c>
      <c r="H70" s="31">
        <v>0</v>
      </c>
      <c r="I70" s="169"/>
      <c r="J70" s="169"/>
    </row>
    <row r="71" spans="2:10" s="143" customFormat="1" ht="12.75" customHeight="1" x14ac:dyDescent="0.25">
      <c r="B71" s="194" t="s">
        <v>165</v>
      </c>
      <c r="C71" s="24">
        <v>0</v>
      </c>
      <c r="D71" s="24">
        <v>0</v>
      </c>
      <c r="E71" s="24">
        <v>0</v>
      </c>
      <c r="F71" s="24">
        <v>0</v>
      </c>
      <c r="G71" s="24">
        <v>0</v>
      </c>
      <c r="H71" s="24">
        <v>0</v>
      </c>
      <c r="I71" s="169"/>
      <c r="J71" s="169"/>
    </row>
    <row r="72" spans="2:10" s="143" customFormat="1" ht="12.75" customHeight="1" x14ac:dyDescent="0.25">
      <c r="B72" s="195" t="s">
        <v>75</v>
      </c>
      <c r="C72" s="31">
        <f t="shared" ref="C72:H72" si="37">SUM(C67:C71)</f>
        <v>0</v>
      </c>
      <c r="D72" s="31">
        <f t="shared" si="37"/>
        <v>0</v>
      </c>
      <c r="E72" s="31">
        <f t="shared" si="37"/>
        <v>0</v>
      </c>
      <c r="F72" s="31">
        <f t="shared" si="37"/>
        <v>0</v>
      </c>
      <c r="G72" s="31">
        <f t="shared" si="37"/>
        <v>0</v>
      </c>
      <c r="H72" s="31">
        <f t="shared" si="37"/>
        <v>0</v>
      </c>
      <c r="J72" s="169"/>
    </row>
    <row r="73" spans="2:10" s="143" customFormat="1" ht="12.75" customHeight="1" x14ac:dyDescent="0.25">
      <c r="B73" s="200" t="s">
        <v>182</v>
      </c>
      <c r="C73" s="139"/>
      <c r="D73" s="139"/>
      <c r="E73" s="139"/>
      <c r="F73" s="139"/>
      <c r="G73" s="139"/>
      <c r="H73" s="139"/>
      <c r="I73" s="169"/>
      <c r="J73" s="169"/>
    </row>
    <row r="74" spans="2:10" s="143" customFormat="1" ht="12.75" customHeight="1" x14ac:dyDescent="0.25">
      <c r="B74" s="189" t="s">
        <v>48</v>
      </c>
      <c r="C74" s="31">
        <f t="shared" ref="C74:H75" si="38">C13*C24</f>
        <v>0</v>
      </c>
      <c r="D74" s="31">
        <f t="shared" si="38"/>
        <v>0</v>
      </c>
      <c r="E74" s="31">
        <f t="shared" si="38"/>
        <v>0</v>
      </c>
      <c r="F74" s="31">
        <f t="shared" si="38"/>
        <v>0</v>
      </c>
      <c r="G74" s="31">
        <f t="shared" si="38"/>
        <v>0</v>
      </c>
      <c r="H74" s="31">
        <f t="shared" si="38"/>
        <v>0</v>
      </c>
      <c r="I74" s="169"/>
      <c r="J74" s="169"/>
    </row>
    <row r="75" spans="2:10" s="143" customFormat="1" ht="12.75" customHeight="1" x14ac:dyDescent="0.25">
      <c r="B75" s="189" t="s">
        <v>168</v>
      </c>
      <c r="C75" s="31">
        <f t="shared" si="38"/>
        <v>0</v>
      </c>
      <c r="D75" s="31">
        <f t="shared" si="38"/>
        <v>0</v>
      </c>
      <c r="E75" s="31">
        <f t="shared" si="38"/>
        <v>0</v>
      </c>
      <c r="F75" s="31">
        <f t="shared" si="38"/>
        <v>0</v>
      </c>
      <c r="G75" s="31">
        <f t="shared" si="38"/>
        <v>0</v>
      </c>
      <c r="H75" s="31">
        <f t="shared" si="38"/>
        <v>0</v>
      </c>
      <c r="I75" s="169"/>
      <c r="J75" s="169"/>
    </row>
    <row r="76" spans="2:10" s="143" customFormat="1" ht="12.75" customHeight="1" x14ac:dyDescent="0.25">
      <c r="B76" s="189" t="s">
        <v>186</v>
      </c>
      <c r="C76" s="31">
        <f t="shared" ref="C76:H76" si="39">(C65+C58)*C21</f>
        <v>0</v>
      </c>
      <c r="D76" s="31">
        <f t="shared" si="39"/>
        <v>0</v>
      </c>
      <c r="E76" s="31">
        <f t="shared" si="39"/>
        <v>0</v>
      </c>
      <c r="F76" s="31">
        <f t="shared" si="39"/>
        <v>0</v>
      </c>
      <c r="G76" s="31">
        <f t="shared" si="39"/>
        <v>0</v>
      </c>
      <c r="H76" s="31">
        <f t="shared" si="39"/>
        <v>0</v>
      </c>
      <c r="I76" s="184"/>
      <c r="J76" s="169"/>
    </row>
    <row r="77" spans="2:10" s="143" customFormat="1" ht="12.75" customHeight="1" x14ac:dyDescent="0.25">
      <c r="B77" s="189" t="s">
        <v>185</v>
      </c>
      <c r="C77" s="24">
        <f t="shared" ref="C77:H77" si="40">C72*C23</f>
        <v>0</v>
      </c>
      <c r="D77" s="24">
        <f t="shared" si="40"/>
        <v>0</v>
      </c>
      <c r="E77" s="24">
        <f t="shared" si="40"/>
        <v>0</v>
      </c>
      <c r="F77" s="24">
        <f t="shared" si="40"/>
        <v>0</v>
      </c>
      <c r="G77" s="24">
        <f t="shared" si="40"/>
        <v>0</v>
      </c>
      <c r="H77" s="24">
        <f t="shared" si="40"/>
        <v>0</v>
      </c>
      <c r="I77" s="184"/>
      <c r="J77" s="169"/>
    </row>
    <row r="78" spans="2:10" s="143" customFormat="1" ht="12.75" customHeight="1" x14ac:dyDescent="0.25">
      <c r="B78" s="195" t="s">
        <v>75</v>
      </c>
      <c r="C78" s="31">
        <f>SUM(C74:C77)</f>
        <v>0</v>
      </c>
      <c r="D78" s="31">
        <f t="shared" ref="D78:H78" si="41">SUM(D74:D77)</f>
        <v>0</v>
      </c>
      <c r="E78" s="31">
        <f t="shared" si="41"/>
        <v>0</v>
      </c>
      <c r="F78" s="31">
        <f t="shared" si="41"/>
        <v>0</v>
      </c>
      <c r="G78" s="31">
        <f t="shared" si="41"/>
        <v>0</v>
      </c>
      <c r="H78" s="31">
        <f t="shared" si="41"/>
        <v>0</v>
      </c>
      <c r="I78" s="184"/>
      <c r="J78" s="169"/>
    </row>
    <row r="79" spans="2:10" s="143" customFormat="1" ht="12.75" customHeight="1" x14ac:dyDescent="0.25">
      <c r="B79" s="189"/>
      <c r="C79" s="24"/>
      <c r="D79" s="24"/>
      <c r="E79" s="24"/>
      <c r="F79" s="24"/>
      <c r="G79" s="24"/>
      <c r="H79" s="24"/>
      <c r="I79" s="184"/>
      <c r="J79" s="169"/>
    </row>
    <row r="80" spans="2:10" s="143" customFormat="1" ht="12.75" customHeight="1" x14ac:dyDescent="0.25">
      <c r="B80" s="189" t="s">
        <v>175</v>
      </c>
      <c r="C80" s="31">
        <f t="shared" ref="C80:H80" si="42">C38*COUNT(C67:C71)</f>
        <v>0</v>
      </c>
      <c r="D80" s="31">
        <f t="shared" si="42"/>
        <v>0</v>
      </c>
      <c r="E80" s="31">
        <f t="shared" si="42"/>
        <v>0</v>
      </c>
      <c r="F80" s="31">
        <f t="shared" si="42"/>
        <v>0</v>
      </c>
      <c r="G80" s="31">
        <f t="shared" si="42"/>
        <v>0</v>
      </c>
      <c r="H80" s="31">
        <f t="shared" si="42"/>
        <v>0</v>
      </c>
      <c r="I80" s="184"/>
      <c r="J80" s="169"/>
    </row>
    <row r="81" spans="2:10" s="143" customFormat="1" ht="12.75" customHeight="1" x14ac:dyDescent="0.25">
      <c r="B81" s="195"/>
      <c r="C81" s="139"/>
      <c r="D81" s="139"/>
      <c r="E81" s="139"/>
      <c r="F81" s="139"/>
      <c r="G81" s="139"/>
      <c r="H81" s="139"/>
      <c r="I81" s="169"/>
      <c r="J81" s="169"/>
    </row>
    <row r="82" spans="2:10" s="143" customFormat="1" ht="12.75" customHeight="1" x14ac:dyDescent="0.25">
      <c r="B82" s="199" t="s">
        <v>26</v>
      </c>
      <c r="C82" s="117">
        <f t="shared" ref="C82:H82" si="43">C58+C65+C72+C78+C80</f>
        <v>0</v>
      </c>
      <c r="D82" s="117">
        <f t="shared" si="43"/>
        <v>0</v>
      </c>
      <c r="E82" s="117">
        <f t="shared" si="43"/>
        <v>0</v>
      </c>
      <c r="F82" s="117">
        <f t="shared" si="43"/>
        <v>0</v>
      </c>
      <c r="G82" s="117">
        <f t="shared" si="43"/>
        <v>0</v>
      </c>
      <c r="H82" s="117">
        <f t="shared" si="43"/>
        <v>0</v>
      </c>
      <c r="I82" s="188"/>
      <c r="J82" s="169"/>
    </row>
    <row r="83" spans="2:10" s="143" customFormat="1" ht="12.75" customHeight="1" x14ac:dyDescent="0.25">
      <c r="B83" s="194"/>
      <c r="I83" s="188"/>
      <c r="J83" s="169"/>
    </row>
    <row r="84" spans="2:10" s="143" customFormat="1" ht="12.75" customHeight="1" x14ac:dyDescent="0.25">
      <c r="B84" s="194"/>
      <c r="I84" s="188"/>
      <c r="J84" s="169"/>
    </row>
    <row r="85" spans="2:10" s="143" customFormat="1" ht="12.75" customHeight="1" x14ac:dyDescent="0.25">
      <c r="B85" s="196"/>
      <c r="I85" s="188"/>
      <c r="J85" s="169"/>
    </row>
    <row r="86" spans="2:10" s="143" customFormat="1" ht="12.75" customHeight="1" x14ac:dyDescent="0.25">
      <c r="B86" s="196"/>
      <c r="I86" s="188"/>
      <c r="J86" s="169"/>
    </row>
    <row r="87" spans="2:10" s="143" customFormat="1" ht="12.75" customHeight="1" x14ac:dyDescent="0.25">
      <c r="B87" s="196"/>
      <c r="I87" s="188"/>
      <c r="J87" s="169"/>
    </row>
    <row r="88" spans="2:10" s="143" customFormat="1" ht="12.75" customHeight="1" x14ac:dyDescent="0.25">
      <c r="B88" s="196"/>
      <c r="I88" s="188"/>
      <c r="J88" s="169"/>
    </row>
    <row r="89" spans="2:10" s="143" customFormat="1" ht="12.75" customHeight="1" x14ac:dyDescent="0.25">
      <c r="B89" s="196"/>
      <c r="I89" s="188"/>
      <c r="J89" s="169"/>
    </row>
    <row r="90" spans="2:10" s="143" customFormat="1" ht="12.75" customHeight="1" x14ac:dyDescent="0.25">
      <c r="B90" s="196"/>
      <c r="I90" s="188"/>
      <c r="J90" s="169"/>
    </row>
    <row r="91" spans="2:10" s="143" customFormat="1" ht="12.75" customHeight="1" x14ac:dyDescent="0.25">
      <c r="B91" s="196"/>
      <c r="I91" s="188"/>
      <c r="J91" s="169"/>
    </row>
    <row r="92" spans="2:10" s="143" customFormat="1" ht="12.75" customHeight="1" x14ac:dyDescent="0.25">
      <c r="B92" s="196"/>
      <c r="I92" s="188"/>
      <c r="J92" s="169"/>
    </row>
    <row r="93" spans="2:10" s="143" customFormat="1" ht="12.75" x14ac:dyDescent="0.25">
      <c r="B93" s="196"/>
      <c r="I93" s="188"/>
      <c r="J93" s="169"/>
    </row>
    <row r="94" spans="2:10" s="143" customFormat="1" ht="12.75" x14ac:dyDescent="0.25">
      <c r="B94" s="196"/>
      <c r="I94" s="188"/>
      <c r="J94" s="169"/>
    </row>
    <row r="95" spans="2:10" s="143" customFormat="1" ht="12.75" x14ac:dyDescent="0.25">
      <c r="B95" s="196"/>
      <c r="I95" s="188"/>
      <c r="J95" s="169"/>
    </row>
    <row r="96" spans="2:10" s="143" customFormat="1" ht="12.75" x14ac:dyDescent="0.25">
      <c r="B96" s="196"/>
      <c r="I96" s="188"/>
      <c r="J96" s="169"/>
    </row>
    <row r="97" spans="2:10" s="143" customFormat="1" ht="12.75" x14ac:dyDescent="0.25">
      <c r="B97" s="196"/>
      <c r="I97" s="188"/>
      <c r="J97" s="169"/>
    </row>
    <row r="98" spans="2:10" s="143" customFormat="1" ht="12.75" x14ac:dyDescent="0.25">
      <c r="B98" s="194"/>
      <c r="I98" s="188"/>
      <c r="J98" s="169"/>
    </row>
    <row r="99" spans="2:10" s="143" customFormat="1" ht="12.75" x14ac:dyDescent="0.25">
      <c r="B99" s="194"/>
      <c r="I99" s="188"/>
      <c r="J99" s="169"/>
    </row>
    <row r="100" spans="2:10" s="143" customFormat="1" ht="12.75" x14ac:dyDescent="0.25">
      <c r="B100" s="194"/>
      <c r="I100" s="188"/>
      <c r="J100" s="169"/>
    </row>
    <row r="101" spans="2:10" s="143" customFormat="1" ht="12.75" x14ac:dyDescent="0.25">
      <c r="B101" s="194"/>
      <c r="I101" s="188"/>
      <c r="J101" s="169"/>
    </row>
    <row r="102" spans="2:10" s="143" customFormat="1" ht="12.75" x14ac:dyDescent="0.25">
      <c r="B102" s="194"/>
      <c r="I102" s="188"/>
      <c r="J102" s="169"/>
    </row>
    <row r="103" spans="2:10" s="143" customFormat="1" ht="12.75" x14ac:dyDescent="0.25">
      <c r="B103" s="194"/>
      <c r="I103" s="188"/>
      <c r="J103" s="169"/>
    </row>
    <row r="104" spans="2:10" s="143" customFormat="1" ht="12.75" x14ac:dyDescent="0.25">
      <c r="B104" s="194"/>
      <c r="I104" s="188"/>
      <c r="J104" s="169"/>
    </row>
    <row r="105" spans="2:10" s="143" customFormat="1" x14ac:dyDescent="0.25">
      <c r="B105" s="194"/>
      <c r="C105" s="197"/>
      <c r="D105" s="197"/>
      <c r="E105" s="197"/>
      <c r="F105" s="197"/>
      <c r="G105" s="197"/>
      <c r="H105" s="197"/>
      <c r="I105" s="188"/>
      <c r="J105" s="169"/>
    </row>
    <row r="106" spans="2:10" s="143" customFormat="1" ht="12.75" x14ac:dyDescent="0.25">
      <c r="B106" s="194"/>
      <c r="I106" s="188"/>
      <c r="J106" s="169"/>
    </row>
    <row r="107" spans="2:10" s="143" customFormat="1" ht="12.75" x14ac:dyDescent="0.25">
      <c r="B107" s="196"/>
      <c r="I107" s="188"/>
      <c r="J107" s="169"/>
    </row>
    <row r="108" spans="2:10" s="143" customFormat="1" ht="12.75" x14ac:dyDescent="0.25">
      <c r="B108" s="196"/>
      <c r="I108" s="188"/>
      <c r="J108" s="169"/>
    </row>
    <row r="109" spans="2:10" s="143" customFormat="1" x14ac:dyDescent="0.25">
      <c r="B109" s="194"/>
      <c r="C109" s="197"/>
      <c r="D109" s="197"/>
      <c r="E109" s="197"/>
      <c r="F109" s="197"/>
      <c r="G109" s="197"/>
      <c r="H109" s="197"/>
      <c r="I109" s="188"/>
      <c r="J109" s="169"/>
    </row>
    <row r="110" spans="2:10" s="143" customFormat="1" ht="12.75" x14ac:dyDescent="0.25">
      <c r="B110" s="194"/>
      <c r="I110" s="188"/>
      <c r="J110" s="169"/>
    </row>
    <row r="111" spans="2:10" s="143" customFormat="1" ht="12.75" x14ac:dyDescent="0.25">
      <c r="B111" s="194"/>
      <c r="I111" s="188"/>
      <c r="J111" s="169"/>
    </row>
    <row r="112" spans="2:10" s="143" customFormat="1" ht="12.75" x14ac:dyDescent="0.25">
      <c r="B112" s="194"/>
      <c r="I112" s="188"/>
      <c r="J112" s="169"/>
    </row>
    <row r="113" spans="2:10" s="143" customFormat="1" ht="12.75" x14ac:dyDescent="0.25">
      <c r="B113" s="194"/>
      <c r="I113" s="188"/>
      <c r="J113" s="169"/>
    </row>
    <row r="114" spans="2:10" x14ac:dyDescent="0.25">
      <c r="B114" s="185"/>
    </row>
    <row r="115" spans="2:10" x14ac:dyDescent="0.25">
      <c r="B115" s="185"/>
    </row>
    <row r="116" spans="2:10" x14ac:dyDescent="0.25">
      <c r="B116" s="185"/>
    </row>
    <row r="117" spans="2:10" x14ac:dyDescent="0.25">
      <c r="B117" s="185"/>
    </row>
  </sheetData>
  <customSheetViews>
    <customSheetView guid="{43C5011C-2000-4C48-97EF-AB2844A7ED28}" scale="80" showPageBreaks="1" fitToPage="1" printArea="1">
      <selection activeCell="A21" sqref="A21:XFD21"/>
      <pageMargins left="0.2" right="0.2" top="0.75" bottom="0.5" header="0.05" footer="0.05"/>
      <printOptions horizontalCentered="1" gridLines="1"/>
      <pageSetup scale="52" orientation="landscape" r:id="rId1"/>
      <headerFooter>
        <oddHeader xml:space="preserve">&amp;CUCLA School of Law
Master of Science in Law Budget
Academic Salary Detail </oddHeader>
        <oddFooter xml:space="preserve">&amp;L&amp;9&amp;Z&amp;F&amp;A&amp;C&amp;9Page &amp;P of &amp;N&amp;R&amp;9Updated: 10/16/2017; Trevino, J.
Printed: &amp;D &amp;T </oddFooter>
      </headerFooter>
    </customSheetView>
    <customSheetView guid="{A497838E-8634-4AEF-A878-D71BA08FEDDB}" scale="80" fitToPage="1">
      <selection activeCell="K22" sqref="K22"/>
      <pageMargins left="0.2" right="0.2" top="0.75" bottom="0.5" header="0.05" footer="0.05"/>
      <printOptions horizontalCentered="1" gridLines="1"/>
      <pageSetup scale="72" orientation="landscape" r:id="rId2"/>
      <headerFooter>
        <oddHeader xml:space="preserve">&amp;CUCLA School of Law
Master of Science in Law Budget
Academic Salary Detail </oddHeader>
        <oddFooter xml:space="preserve">&amp;L&amp;9&amp;Z&amp;F&amp;A&amp;C&amp;9Page &amp;P of &amp;N&amp;R&amp;9Updated: 10/16/2017; Trevino, J.
Printed: &amp;D &amp;T </oddFooter>
      </headerFooter>
    </customSheetView>
  </customSheetViews>
  <mergeCells count="2">
    <mergeCell ref="B2:H2"/>
    <mergeCell ref="B3:D3"/>
  </mergeCells>
  <hyperlinks>
    <hyperlink ref="B17" r:id="rId3" xr:uid="{00000000-0004-0000-0700-000000000000}"/>
  </hyperlinks>
  <pageMargins left="0.25" right="0.25" top="0.75" bottom="0.75" header="0.3" footer="0.3"/>
  <pageSetup scale="68" fitToHeight="2" orientation="landscape" r:id="rId4"/>
  <headerFooter>
    <oddHeader>&amp;CUCLA + School/College Name
Five-year Budget Plan</oddHeader>
    <oddFooter xml:space="preserve">&amp;L&amp;F
&amp;A&amp;CPage &amp;P of &amp;N&amp;R.
Printed: &amp;D &amp;T </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Tab A-Summary</vt:lpstr>
      <vt:lpstr>OP Fee Submission</vt:lpstr>
      <vt:lpstr>Student Fees</vt:lpstr>
      <vt:lpstr>Central Admin Recharges</vt:lpstr>
      <vt:lpstr>Tab B-Budget Justification</vt:lpstr>
      <vt:lpstr>Tab C-Transfer of SSDP</vt:lpstr>
      <vt:lpstr>Tab D-Student FTE Detail</vt:lpstr>
      <vt:lpstr>Tab E-Course Detail</vt:lpstr>
      <vt:lpstr>Tab F-Academic Detail</vt:lpstr>
      <vt:lpstr>Tab G-Staff Detail</vt:lpstr>
      <vt:lpstr>Tab H-Financial Aid Calculation</vt:lpstr>
      <vt:lpstr>'OP Fee Submission'!Print_Area</vt:lpstr>
      <vt:lpstr>'Tab A-Summary'!Print_Area</vt:lpstr>
      <vt:lpstr>'Tab D-Student FTE Detail'!Print_Area</vt:lpstr>
      <vt:lpstr>'Tab F-Academic Detail'!Print_Area</vt:lpstr>
      <vt:lpstr>'Tab H-Financial Aid Calculation'!Print_Area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Korobkin, Russell</dc:creator>
  <cp:lastModifiedBy>Rieth, Robert</cp:lastModifiedBy>
  <cp:lastPrinted>2021-10-22T23:19:11Z</cp:lastPrinted>
  <dcterms:created xsi:type="dcterms:W3CDTF">2017-09-12T19:08:44Z</dcterms:created>
  <dcterms:modified xsi:type="dcterms:W3CDTF">2024-02-16T18:17:01Z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