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S:\Graduate &amp; Undergraduate Council\GC\2019-20\SSGPDPAC\Templates\"/>
    </mc:Choice>
  </mc:AlternateContent>
  <xr:revisionPtr revIDLastSave="0" documentId="8_{87BEFDFA-F52B-432F-BEC2-60B9BA6CE65A}" xr6:coauthVersionLast="36" xr6:coauthVersionMax="36" xr10:uidLastSave="{00000000-0000-0000-0000-000000000000}"/>
  <bookViews>
    <workbookView xWindow="0" yWindow="0" windowWidth="38400" windowHeight="17150" tabRatio="786" xr2:uid="{00000000-000D-0000-FFFF-FFFF00000000}"/>
  </bookViews>
  <sheets>
    <sheet name="Tab A-Summary" sheetId="1" r:id="rId1"/>
    <sheet name="OP Fee Submission" sheetId="12" r:id="rId2"/>
    <sheet name="StudentFees" sheetId="10" r:id="rId3"/>
    <sheet name="Tab B-Budget Justification" sheetId="2" r:id="rId4"/>
    <sheet name="Tab C-Transfer of SSDP" sheetId="11" r:id="rId5"/>
    <sheet name="Tab D-Student FTE Detail" sheetId="4" r:id="rId6"/>
    <sheet name="Tab E-Course Detail" sheetId="5" r:id="rId7"/>
    <sheet name="Tab F-Academic Detail" sheetId="6" r:id="rId8"/>
    <sheet name="Tab G-Staff Detail" sheetId="7" r:id="rId9"/>
    <sheet name="Tab H-Financial Aid Calculation" sheetId="8" r:id="rId10"/>
  </sheets>
  <definedNames>
    <definedName name="_xlnm.Print_Area" localSheetId="1">'OP Fee Submission'!$A$1:$H$24</definedName>
    <definedName name="_xlnm.Print_Area" localSheetId="0">'Tab A-Summary'!$A$1:$I$88</definedName>
    <definedName name="_xlnm.Print_Area" localSheetId="5">'Tab D-Student FTE Detail'!$A$1:$K$60</definedName>
    <definedName name="_xlnm.Print_Area" localSheetId="7">'Tab F-Academic Detail'!$B$6:$I$103</definedName>
    <definedName name="_xlnm.Print_Area" localSheetId="9">'Tab H-Financial Aid Calculation'!$B$5:$K$32</definedName>
    <definedName name="Z_43C5011C_2000_4C48_97EF_AB2844A7ED28_.wvu.PrintArea" localSheetId="0" hidden="1">'Tab A-Summary'!$A$1:$I$73</definedName>
    <definedName name="Z_43C5011C_2000_4C48_97EF_AB2844A7ED28_.wvu.PrintArea" localSheetId="5" hidden="1">'Tab D-Student FTE Detail'!$B$6:$K$49</definedName>
    <definedName name="Z_43C5011C_2000_4C48_97EF_AB2844A7ED28_.wvu.PrintArea" localSheetId="7" hidden="1">'Tab F-Academic Detail'!$B$6:$I$103</definedName>
    <definedName name="Z_43C5011C_2000_4C48_97EF_AB2844A7ED28_.wvu.PrintArea" localSheetId="9" hidden="1">'Tab H-Financial Aid Calculation'!$B$5:$K$32</definedName>
    <definedName name="Z_A497838E_8634_4AEF_A878_D71BA08FEDDB_.wvu.PrintArea" localSheetId="0" hidden="1">'Tab A-Summary'!$A$1:$I$73</definedName>
    <definedName name="Z_A497838E_8634_4AEF_A878_D71BA08FEDDB_.wvu.PrintArea" localSheetId="5" hidden="1">'Tab D-Student FTE Detail'!$B$6:$K$49</definedName>
    <definedName name="Z_A497838E_8634_4AEF_A878_D71BA08FEDDB_.wvu.PrintArea" localSheetId="7" hidden="1">'Tab F-Academic Detail'!$B$6:$I$103</definedName>
    <definedName name="Z_A497838E_8634_4AEF_A878_D71BA08FEDDB_.wvu.PrintArea" localSheetId="9" hidden="1">'Tab H-Financial Aid Calculation'!$B$5:$K$32</definedName>
  </definedNames>
  <calcPr calcId="191029"/>
  <customWorkbookViews>
    <customWorkbookView name="Lane Daymude, Taylor Steven - Personal View" guid="{A497838E-8634-4AEF-A878-D71BA08FEDDB}" mergeInterval="0" personalView="1" maximized="1" xWindow="-13" yWindow="-13" windowWidth="2762" windowHeight="1770" tabRatio="786" activeSheetId="1"/>
    <customWorkbookView name="Le, Emily - Personal View" guid="{43C5011C-2000-4C48-97EF-AB2844A7ED28}" mergeInterval="0" personalView="1" maximized="1" xWindow="-8" yWindow="-8" windowWidth="1936" windowHeight="1056" tabRatio="78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1" l="1"/>
  <c r="G6" i="11"/>
  <c r="F6" i="11"/>
  <c r="E6" i="11"/>
  <c r="D6" i="11"/>
  <c r="C25" i="10"/>
  <c r="I23" i="10"/>
  <c r="G23" i="10"/>
  <c r="E23" i="10"/>
  <c r="I24" i="10" l="1"/>
  <c r="G24" i="10"/>
  <c r="E24" i="10"/>
  <c r="G30" i="11" l="1"/>
  <c r="F30" i="11"/>
  <c r="E30" i="11"/>
  <c r="D30" i="11"/>
  <c r="G22" i="11"/>
  <c r="F22" i="11"/>
  <c r="E22" i="11"/>
  <c r="G19" i="11"/>
  <c r="F19" i="11"/>
  <c r="E19" i="11"/>
  <c r="G17" i="11"/>
  <c r="F17" i="11"/>
  <c r="F23" i="11" s="1"/>
  <c r="F32" i="11" s="1"/>
  <c r="E17" i="11"/>
  <c r="F9" i="11"/>
  <c r="F11" i="11" s="1"/>
  <c r="F33" i="11" s="1"/>
  <c r="G7" i="11"/>
  <c r="G9" i="11" s="1"/>
  <c r="G11" i="11" s="1"/>
  <c r="G33" i="11" s="1"/>
  <c r="F7" i="11"/>
  <c r="E7" i="11"/>
  <c r="E9" i="11" s="1"/>
  <c r="E11" i="11" s="1"/>
  <c r="E33" i="11" s="1"/>
  <c r="E23" i="11" l="1"/>
  <c r="E32" i="11" s="1"/>
  <c r="E34" i="11" s="1"/>
  <c r="G23" i="11"/>
  <c r="G32" i="11" s="1"/>
  <c r="G34" i="11" s="1"/>
  <c r="F34" i="11"/>
  <c r="D22" i="11"/>
  <c r="D19" i="11"/>
  <c r="D17" i="11"/>
  <c r="D7" i="11"/>
  <c r="D9" i="11" s="1"/>
  <c r="D11" i="11" s="1"/>
  <c r="D33" i="11" s="1"/>
  <c r="D23" i="11" l="1"/>
  <c r="D32" i="11" s="1"/>
  <c r="D34" i="11" s="1"/>
  <c r="I36" i="10"/>
  <c r="G36" i="10"/>
  <c r="E36" i="10"/>
  <c r="I33" i="10" l="1"/>
  <c r="I32" i="10"/>
  <c r="I31" i="10"/>
  <c r="I30" i="10"/>
  <c r="I29" i="10"/>
  <c r="I28" i="10"/>
  <c r="I27" i="10"/>
  <c r="I22" i="10"/>
  <c r="I25" i="10" s="1"/>
  <c r="G33" i="10"/>
  <c r="G32" i="10"/>
  <c r="G31" i="10"/>
  <c r="G30" i="10"/>
  <c r="G29" i="10"/>
  <c r="G28" i="10"/>
  <c r="G27" i="10"/>
  <c r="G22" i="10"/>
  <c r="G25" i="10" s="1"/>
  <c r="E33" i="10"/>
  <c r="E32" i="10"/>
  <c r="E31" i="10"/>
  <c r="E30" i="10"/>
  <c r="E29" i="10"/>
  <c r="E28" i="10"/>
  <c r="E27" i="10"/>
  <c r="E22" i="10"/>
  <c r="E25" i="10" s="1"/>
  <c r="C34" i="10"/>
  <c r="E34" i="10" l="1"/>
  <c r="G34" i="10"/>
  <c r="I34" i="10"/>
  <c r="C85" i="6" l="1"/>
  <c r="C80" i="6"/>
  <c r="C79" i="6"/>
  <c r="H60" i="6"/>
  <c r="G60" i="6"/>
  <c r="F60" i="6"/>
  <c r="E60" i="6"/>
  <c r="D60" i="6"/>
  <c r="C60" i="6"/>
  <c r="C32" i="6"/>
  <c r="C34" i="1" s="1"/>
  <c r="D68" i="1"/>
  <c r="D67" i="1"/>
  <c r="C40" i="1"/>
  <c r="D40" i="6"/>
  <c r="E40" i="6" s="1"/>
  <c r="F40" i="6" s="1"/>
  <c r="G40" i="6" s="1"/>
  <c r="H40" i="6" s="1"/>
  <c r="H40" i="1" s="1"/>
  <c r="C31" i="6"/>
  <c r="C44" i="6" s="1"/>
  <c r="C33" i="6"/>
  <c r="C35" i="1" s="1"/>
  <c r="C34" i="6"/>
  <c r="C47" i="6" s="1"/>
  <c r="C35" i="6"/>
  <c r="C48" i="6" s="1"/>
  <c r="C36" i="6"/>
  <c r="C38" i="1" s="1"/>
  <c r="C37" i="6"/>
  <c r="C39" i="1" s="1"/>
  <c r="C30" i="6"/>
  <c r="C43" i="6" s="1"/>
  <c r="D25" i="6"/>
  <c r="E25" i="6" s="1"/>
  <c r="F25" i="6" s="1"/>
  <c r="G25" i="6" s="1"/>
  <c r="H25" i="6" s="1"/>
  <c r="D24" i="6"/>
  <c r="E24" i="6" s="1"/>
  <c r="F24" i="6" s="1"/>
  <c r="G24" i="6" s="1"/>
  <c r="H24" i="6" s="1"/>
  <c r="D23" i="6"/>
  <c r="E23" i="6" s="1"/>
  <c r="F23" i="6" s="1"/>
  <c r="G23" i="6" s="1"/>
  <c r="H23" i="6" s="1"/>
  <c r="D22" i="6"/>
  <c r="E22" i="6" s="1"/>
  <c r="F22" i="6" s="1"/>
  <c r="G22" i="6" s="1"/>
  <c r="H22" i="6" s="1"/>
  <c r="D21" i="6"/>
  <c r="E21" i="6" s="1"/>
  <c r="F21" i="6" s="1"/>
  <c r="G21" i="6" s="1"/>
  <c r="H21" i="6" s="1"/>
  <c r="D26" i="1"/>
  <c r="D27" i="1"/>
  <c r="D28" i="1"/>
  <c r="G28" i="1"/>
  <c r="D29" i="1"/>
  <c r="E29" i="1"/>
  <c r="F29" i="1"/>
  <c r="G29" i="1"/>
  <c r="H29" i="1"/>
  <c r="C29" i="1"/>
  <c r="C28" i="1"/>
  <c r="C27" i="1"/>
  <c r="C26" i="1"/>
  <c r="E10" i="7"/>
  <c r="F10" i="7" s="1"/>
  <c r="G10" i="7" s="1"/>
  <c r="H10" i="7" s="1"/>
  <c r="H28" i="1" s="1"/>
  <c r="C17" i="1"/>
  <c r="C18" i="1"/>
  <c r="C19" i="1"/>
  <c r="C20" i="1"/>
  <c r="C21" i="1"/>
  <c r="C22" i="1"/>
  <c r="C23" i="1"/>
  <c r="C16" i="1"/>
  <c r="F28" i="1" l="1"/>
  <c r="E28" i="1"/>
  <c r="F85" i="6"/>
  <c r="G85" i="6"/>
  <c r="H85" i="6"/>
  <c r="D85" i="6"/>
  <c r="E85" i="6"/>
  <c r="C32" i="1"/>
  <c r="C50" i="6"/>
  <c r="C46" i="6"/>
  <c r="C36" i="1"/>
  <c r="G40" i="1"/>
  <c r="D40" i="1"/>
  <c r="C49" i="6"/>
  <c r="C45" i="6"/>
  <c r="E40" i="1"/>
  <c r="C37" i="1"/>
  <c r="C33" i="1"/>
  <c r="F40" i="1"/>
  <c r="C30" i="1"/>
  <c r="D30" i="1"/>
  <c r="C8" i="1" l="1"/>
  <c r="H76" i="6"/>
  <c r="H82" i="6" s="1"/>
  <c r="G76" i="6"/>
  <c r="G82" i="6" s="1"/>
  <c r="F76" i="6"/>
  <c r="F82" i="6" s="1"/>
  <c r="E76" i="6"/>
  <c r="E82" i="6" s="1"/>
  <c r="D76" i="6"/>
  <c r="D82" i="6" s="1"/>
  <c r="C76" i="6"/>
  <c r="C82" i="6" s="1"/>
  <c r="H68" i="6"/>
  <c r="G68" i="6"/>
  <c r="F68" i="6"/>
  <c r="E68" i="6"/>
  <c r="D68" i="6"/>
  <c r="C68" i="6"/>
  <c r="C25" i="5"/>
  <c r="C24" i="5"/>
  <c r="C23" i="5"/>
  <c r="C22" i="5"/>
  <c r="C21" i="5"/>
  <c r="D15" i="7"/>
  <c r="E15" i="7" s="1"/>
  <c r="F15" i="7" s="1"/>
  <c r="G15" i="7" s="1"/>
  <c r="H15" i="7" s="1"/>
  <c r="H81" i="6" l="1"/>
  <c r="E81" i="6"/>
  <c r="D81" i="6"/>
  <c r="C26" i="5"/>
  <c r="F81" i="6"/>
  <c r="C81" i="6"/>
  <c r="G81" i="6"/>
  <c r="C83" i="6"/>
  <c r="C87" i="6" s="1"/>
  <c r="D79" i="1" l="1"/>
  <c r="C79" i="1"/>
  <c r="D69" i="1"/>
  <c r="C69" i="1"/>
  <c r="E68" i="1"/>
  <c r="F68" i="1" s="1"/>
  <c r="G68" i="1" s="1"/>
  <c r="H68" i="1" s="1"/>
  <c r="E67" i="1"/>
  <c r="F67" i="1" s="1"/>
  <c r="G67" i="1" s="1"/>
  <c r="H67" i="1" s="1"/>
  <c r="E66" i="1"/>
  <c r="F66" i="1" s="1"/>
  <c r="G66" i="1" s="1"/>
  <c r="H66" i="1" s="1"/>
  <c r="E65" i="1"/>
  <c r="E69" i="1" l="1"/>
  <c r="F65" i="1"/>
  <c r="F69" i="1" l="1"/>
  <c r="G65" i="1"/>
  <c r="H65" i="1" l="1"/>
  <c r="H69" i="1" s="1"/>
  <c r="G69" i="1"/>
  <c r="H30" i="11" l="1"/>
  <c r="H22" i="11"/>
  <c r="H19" i="11"/>
  <c r="H17" i="11"/>
  <c r="H23" i="11" s="1"/>
  <c r="B15" i="11"/>
  <c r="B16" i="11" s="1"/>
  <c r="B17" i="11" s="1"/>
  <c r="B18" i="11" s="1"/>
  <c r="B19" i="11" s="1"/>
  <c r="B20" i="11" s="1"/>
  <c r="B21" i="11" s="1"/>
  <c r="B22" i="11" s="1"/>
  <c r="B23" i="11" s="1"/>
  <c r="B26" i="11" s="1"/>
  <c r="B27" i="11" s="1"/>
  <c r="B28" i="11" s="1"/>
  <c r="B29" i="11" s="1"/>
  <c r="B30" i="11" s="1"/>
  <c r="B31" i="11" s="1"/>
  <c r="B32" i="11" s="1"/>
  <c r="B33" i="11" s="1"/>
  <c r="B34" i="11" s="1"/>
  <c r="H7" i="11"/>
  <c r="H9" i="11" s="1"/>
  <c r="H11" i="11" s="1"/>
  <c r="H33" i="11" s="1"/>
  <c r="B6" i="11"/>
  <c r="B7" i="11" s="1"/>
  <c r="B8" i="11" s="1"/>
  <c r="B9" i="11" s="1"/>
  <c r="B10" i="11" s="1"/>
  <c r="B11" i="11" s="1"/>
  <c r="H32" i="11" l="1"/>
  <c r="H34" i="11" s="1"/>
  <c r="D27" i="6"/>
  <c r="D26" i="6"/>
  <c r="E26" i="6" l="1"/>
  <c r="E27" i="6"/>
  <c r="I26" i="1"/>
  <c r="D12" i="7"/>
  <c r="E8" i="7"/>
  <c r="E9" i="7"/>
  <c r="E27" i="1" s="1"/>
  <c r="F8" i="7" l="1"/>
  <c r="E26" i="1"/>
  <c r="E30" i="1" s="1"/>
  <c r="F27" i="6"/>
  <c r="F26" i="6"/>
  <c r="F9" i="7"/>
  <c r="F27" i="1" s="1"/>
  <c r="H22" i="5"/>
  <c r="H23" i="5"/>
  <c r="H24" i="5"/>
  <c r="H25" i="5"/>
  <c r="G22" i="5"/>
  <c r="G23" i="5"/>
  <c r="G24" i="5"/>
  <c r="G25" i="5"/>
  <c r="F22" i="5"/>
  <c r="F23" i="5"/>
  <c r="F24" i="5"/>
  <c r="F25" i="5"/>
  <c r="E22" i="5"/>
  <c r="E23" i="5"/>
  <c r="E24" i="5"/>
  <c r="E25" i="5"/>
  <c r="D22" i="5"/>
  <c r="D23" i="5"/>
  <c r="D24" i="5"/>
  <c r="D25" i="5"/>
  <c r="E21" i="5"/>
  <c r="F21" i="5"/>
  <c r="G21" i="5"/>
  <c r="H21" i="5"/>
  <c r="D21" i="5"/>
  <c r="G8" i="7" l="1"/>
  <c r="F26" i="1"/>
  <c r="F30" i="1" s="1"/>
  <c r="G26" i="6"/>
  <c r="G27" i="6"/>
  <c r="D26" i="5"/>
  <c r="D28" i="5" s="1"/>
  <c r="H26" i="5"/>
  <c r="H28" i="5" s="1"/>
  <c r="G26" i="5"/>
  <c r="G28" i="5" s="1"/>
  <c r="C28" i="5"/>
  <c r="F26" i="5"/>
  <c r="F28" i="5" s="1"/>
  <c r="E26" i="5"/>
  <c r="E28" i="5" s="1"/>
  <c r="G9" i="7"/>
  <c r="G27" i="1" s="1"/>
  <c r="H8" i="7" l="1"/>
  <c r="H26" i="1" s="1"/>
  <c r="G26" i="1"/>
  <c r="G30" i="1" s="1"/>
  <c r="H27" i="6"/>
  <c r="H26" i="6"/>
  <c r="D8" i="1"/>
  <c r="E48" i="4"/>
  <c r="F48" i="4" s="1"/>
  <c r="G48" i="4" s="1"/>
  <c r="H48" i="4" s="1"/>
  <c r="H9" i="7"/>
  <c r="H27" i="1" s="1"/>
  <c r="H30" i="1" l="1"/>
  <c r="D10" i="6"/>
  <c r="D31" i="6" s="1"/>
  <c r="D11" i="6"/>
  <c r="D32" i="6" s="1"/>
  <c r="D12" i="6"/>
  <c r="D33" i="6" s="1"/>
  <c r="D13" i="6"/>
  <c r="D34" i="6" s="1"/>
  <c r="D14" i="6"/>
  <c r="D35" i="6" s="1"/>
  <c r="D15" i="6"/>
  <c r="D16" i="6"/>
  <c r="D80" i="6" s="1"/>
  <c r="D9" i="6"/>
  <c r="D16" i="1" s="1"/>
  <c r="D36" i="6" l="1"/>
  <c r="D38" i="1" s="1"/>
  <c r="D79" i="6"/>
  <c r="D35" i="1"/>
  <c r="D46" i="6"/>
  <c r="D33" i="1"/>
  <c r="D44" i="6"/>
  <c r="D34" i="1"/>
  <c r="D45" i="6"/>
  <c r="D37" i="1"/>
  <c r="D48" i="6"/>
  <c r="D36" i="1"/>
  <c r="D47" i="6"/>
  <c r="D23" i="1"/>
  <c r="D37" i="6"/>
  <c r="E12" i="6"/>
  <c r="E33" i="6" s="1"/>
  <c r="D19" i="1"/>
  <c r="E11" i="6"/>
  <c r="E32" i="6" s="1"/>
  <c r="D18" i="1"/>
  <c r="E15" i="6"/>
  <c r="D22" i="1"/>
  <c r="E14" i="6"/>
  <c r="E35" i="6" s="1"/>
  <c r="D21" i="1"/>
  <c r="E10" i="6"/>
  <c r="F10" i="6" s="1"/>
  <c r="F31" i="6" s="1"/>
  <c r="D17" i="1"/>
  <c r="E13" i="6"/>
  <c r="E34" i="6" s="1"/>
  <c r="D20" i="1"/>
  <c r="E16" i="6"/>
  <c r="E80" i="6" s="1"/>
  <c r="D83" i="6" l="1"/>
  <c r="D87" i="6" s="1"/>
  <c r="D49" i="6"/>
  <c r="E36" i="6"/>
  <c r="E38" i="1" s="1"/>
  <c r="E79" i="6"/>
  <c r="F33" i="1"/>
  <c r="F44" i="6"/>
  <c r="E35" i="1"/>
  <c r="E46" i="6"/>
  <c r="D39" i="1"/>
  <c r="D50" i="6"/>
  <c r="E36" i="1"/>
  <c r="E47" i="6"/>
  <c r="E37" i="1"/>
  <c r="E48" i="6"/>
  <c r="E34" i="1"/>
  <c r="E45" i="6"/>
  <c r="E23" i="1"/>
  <c r="E37" i="6"/>
  <c r="E17" i="1"/>
  <c r="E31" i="6"/>
  <c r="F11" i="6"/>
  <c r="F32" i="6" s="1"/>
  <c r="E18" i="1"/>
  <c r="F13" i="6"/>
  <c r="F34" i="6" s="1"/>
  <c r="E20" i="1"/>
  <c r="F14" i="6"/>
  <c r="F35" i="6" s="1"/>
  <c r="E21" i="1"/>
  <c r="F15" i="6"/>
  <c r="E22" i="1"/>
  <c r="F12" i="6"/>
  <c r="F33" i="6" s="1"/>
  <c r="E19" i="1"/>
  <c r="G10" i="6"/>
  <c r="F17" i="1"/>
  <c r="F16" i="6"/>
  <c r="F80" i="6" s="1"/>
  <c r="E49" i="6" l="1"/>
  <c r="E83" i="6"/>
  <c r="E87" i="6" s="1"/>
  <c r="F36" i="6"/>
  <c r="F49" i="6" s="1"/>
  <c r="F79" i="6"/>
  <c r="E50" i="6"/>
  <c r="E39" i="1"/>
  <c r="F37" i="1"/>
  <c r="F48" i="6"/>
  <c r="E33" i="1"/>
  <c r="E44" i="6"/>
  <c r="F35" i="1"/>
  <c r="F46" i="6"/>
  <c r="F34" i="1"/>
  <c r="F45" i="6"/>
  <c r="F38" i="1"/>
  <c r="F36" i="1"/>
  <c r="F47" i="6"/>
  <c r="G17" i="1"/>
  <c r="G31" i="6"/>
  <c r="F23" i="1"/>
  <c r="F37" i="6"/>
  <c r="H10" i="6"/>
  <c r="G15" i="6"/>
  <c r="F22" i="1"/>
  <c r="G13" i="6"/>
  <c r="G34" i="6" s="1"/>
  <c r="F20" i="1"/>
  <c r="F19" i="1"/>
  <c r="G12" i="6"/>
  <c r="G33" i="6" s="1"/>
  <c r="G14" i="6"/>
  <c r="G35" i="6" s="1"/>
  <c r="F21" i="1"/>
  <c r="G11" i="6"/>
  <c r="G32" i="6" s="1"/>
  <c r="F18" i="1"/>
  <c r="G16" i="6"/>
  <c r="G80" i="6" s="1"/>
  <c r="F83" i="6" l="1"/>
  <c r="F87" i="6" s="1"/>
  <c r="G36" i="6"/>
  <c r="G49" i="6" s="1"/>
  <c r="G79" i="6"/>
  <c r="G33" i="1"/>
  <c r="G44" i="6"/>
  <c r="G34" i="1"/>
  <c r="G45" i="6"/>
  <c r="F39" i="1"/>
  <c r="F50" i="6"/>
  <c r="G37" i="1"/>
  <c r="G48" i="6"/>
  <c r="G36" i="1"/>
  <c r="G47" i="6"/>
  <c r="G35" i="1"/>
  <c r="G46" i="6"/>
  <c r="H17" i="1"/>
  <c r="H31" i="6"/>
  <c r="G23" i="1"/>
  <c r="G37" i="6"/>
  <c r="H14" i="6"/>
  <c r="G21" i="1"/>
  <c r="H13" i="6"/>
  <c r="G20" i="1"/>
  <c r="H12" i="6"/>
  <c r="H33" i="6" s="1"/>
  <c r="G19" i="1"/>
  <c r="G18" i="1"/>
  <c r="H11" i="6"/>
  <c r="H15" i="6"/>
  <c r="H79" i="6" s="1"/>
  <c r="G22" i="1"/>
  <c r="H16" i="6"/>
  <c r="H80" i="6" s="1"/>
  <c r="E9" i="6"/>
  <c r="E16" i="1" s="1"/>
  <c r="G83" i="6" l="1"/>
  <c r="G87" i="6" s="1"/>
  <c r="H83" i="6"/>
  <c r="H87" i="6" s="1"/>
  <c r="G38" i="1"/>
  <c r="H33" i="1"/>
  <c r="H44" i="6"/>
  <c r="G39" i="1"/>
  <c r="G50" i="6"/>
  <c r="H19" i="1"/>
  <c r="H21" i="1"/>
  <c r="H35" i="6"/>
  <c r="H18" i="1"/>
  <c r="H32" i="6"/>
  <c r="H23" i="1"/>
  <c r="H37" i="6"/>
  <c r="H22" i="1"/>
  <c r="H36" i="6"/>
  <c r="H20" i="1"/>
  <c r="H34" i="6"/>
  <c r="C24" i="1"/>
  <c r="C61" i="1"/>
  <c r="H51" i="1"/>
  <c r="H39" i="1" l="1"/>
  <c r="H50" i="6"/>
  <c r="H36" i="1"/>
  <c r="H47" i="6"/>
  <c r="H38" i="1"/>
  <c r="H49" i="6"/>
  <c r="H34" i="1"/>
  <c r="H45" i="6"/>
  <c r="H35" i="1"/>
  <c r="H46" i="6"/>
  <c r="H37" i="1"/>
  <c r="H48" i="6"/>
  <c r="D20" i="6"/>
  <c r="D30" i="6" s="1"/>
  <c r="D43" i="6" l="1"/>
  <c r="D32" i="1"/>
  <c r="E20" i="6"/>
  <c r="E30" i="6" s="1"/>
  <c r="I17" i="4"/>
  <c r="D61" i="1"/>
  <c r="E61" i="1"/>
  <c r="F61" i="1"/>
  <c r="G61" i="1"/>
  <c r="H61" i="1"/>
  <c r="H62" i="1" s="1"/>
  <c r="E32" i="1" l="1"/>
  <c r="E43" i="6"/>
  <c r="F20" i="6"/>
  <c r="D51" i="1"/>
  <c r="D62" i="1" s="1"/>
  <c r="E51" i="1"/>
  <c r="E62" i="1" s="1"/>
  <c r="F51" i="1"/>
  <c r="F62" i="1" s="1"/>
  <c r="G51" i="1"/>
  <c r="G62" i="1" s="1"/>
  <c r="C51" i="1"/>
  <c r="G20" i="6" l="1"/>
  <c r="C62" i="1"/>
  <c r="H20" i="6" l="1"/>
  <c r="H14" i="4"/>
  <c r="H5" i="1" s="1"/>
  <c r="G14" i="4"/>
  <c r="G5" i="1" s="1"/>
  <c r="F14" i="4"/>
  <c r="F5" i="1" s="1"/>
  <c r="E14" i="4"/>
  <c r="E5" i="1" s="1"/>
  <c r="D14" i="4"/>
  <c r="D5" i="1" s="1"/>
  <c r="C14" i="4"/>
  <c r="C5" i="1" s="1"/>
  <c r="C12" i="7" l="1"/>
  <c r="C16" i="7" s="1"/>
  <c r="C18" i="7" s="1"/>
  <c r="C41" i="1" l="1"/>
  <c r="C42" i="1" s="1"/>
  <c r="C43" i="1" s="1"/>
  <c r="D16" i="7"/>
  <c r="F9" i="6"/>
  <c r="F16" i="1" l="1"/>
  <c r="F24" i="1" s="1"/>
  <c r="F30" i="6"/>
  <c r="D18" i="7"/>
  <c r="D41" i="1"/>
  <c r="E12" i="7"/>
  <c r="G9" i="6"/>
  <c r="F43" i="6" l="1"/>
  <c r="F32" i="1"/>
  <c r="G16" i="1"/>
  <c r="G30" i="6"/>
  <c r="F12" i="7"/>
  <c r="E16" i="7"/>
  <c r="H9" i="6"/>
  <c r="G32" i="1" l="1"/>
  <c r="G43" i="6"/>
  <c r="H16" i="1"/>
  <c r="H30" i="6"/>
  <c r="E18" i="7"/>
  <c r="E41" i="1"/>
  <c r="F16" i="7"/>
  <c r="G12" i="7"/>
  <c r="H43" i="6" l="1"/>
  <c r="H32" i="1"/>
  <c r="F18" i="7"/>
  <c r="F41" i="1"/>
  <c r="H12" i="7"/>
  <c r="H16" i="7" s="1"/>
  <c r="G16" i="7"/>
  <c r="F42" i="1" l="1"/>
  <c r="F43" i="1" s="1"/>
  <c r="F71" i="1" s="1"/>
  <c r="F19" i="12" s="1"/>
  <c r="H18" i="7"/>
  <c r="H41" i="1"/>
  <c r="H42" i="1" s="1"/>
  <c r="G18" i="7"/>
  <c r="G41" i="1"/>
  <c r="F21" i="12" l="1"/>
  <c r="I10" i="4"/>
  <c r="I11" i="4"/>
  <c r="I12" i="4"/>
  <c r="I13" i="4"/>
  <c r="I9" i="4"/>
  <c r="H43" i="4"/>
  <c r="H12" i="8" s="1"/>
  <c r="E42" i="1" l="1"/>
  <c r="H24" i="1"/>
  <c r="E24" i="1"/>
  <c r="I14" i="4"/>
  <c r="D41" i="4"/>
  <c r="D10" i="8" s="1"/>
  <c r="E41" i="4"/>
  <c r="E10" i="8" s="1"/>
  <c r="H45" i="4"/>
  <c r="H14" i="8" s="1"/>
  <c r="F44" i="4"/>
  <c r="F13" i="8" s="1"/>
  <c r="G41" i="4"/>
  <c r="G10" i="8" s="1"/>
  <c r="E44" i="4"/>
  <c r="E13" i="8" s="1"/>
  <c r="H41" i="4"/>
  <c r="H10" i="8" s="1"/>
  <c r="I37" i="4"/>
  <c r="E43" i="4"/>
  <c r="E12" i="8" s="1"/>
  <c r="I20" i="4"/>
  <c r="G44" i="4"/>
  <c r="G13" i="8" s="1"/>
  <c r="E45" i="4"/>
  <c r="E14" i="8" s="1"/>
  <c r="I26" i="4"/>
  <c r="I29" i="4"/>
  <c r="I36" i="4"/>
  <c r="I34" i="4"/>
  <c r="D42" i="4"/>
  <c r="D11" i="8" s="1"/>
  <c r="H42" i="4"/>
  <c r="H11" i="8" s="1"/>
  <c r="F43" i="4"/>
  <c r="F12" i="8" s="1"/>
  <c r="H44" i="4"/>
  <c r="F45" i="4"/>
  <c r="F14" i="8" s="1"/>
  <c r="I28" i="4"/>
  <c r="I35" i="4"/>
  <c r="D45" i="4"/>
  <c r="D14" i="8" s="1"/>
  <c r="E42" i="4"/>
  <c r="E11" i="8" s="1"/>
  <c r="I19" i="4"/>
  <c r="G45" i="4"/>
  <c r="G14" i="8" s="1"/>
  <c r="C30" i="4"/>
  <c r="I27" i="4"/>
  <c r="C42" i="4"/>
  <c r="C11" i="8" s="1"/>
  <c r="C45" i="4"/>
  <c r="C14" i="8" s="1"/>
  <c r="D44" i="4"/>
  <c r="D13" i="8" s="1"/>
  <c r="F41" i="4"/>
  <c r="F10" i="8" s="1"/>
  <c r="E38" i="4"/>
  <c r="D43" i="4"/>
  <c r="C44" i="4"/>
  <c r="C13" i="8" s="1"/>
  <c r="I18" i="4"/>
  <c r="I25" i="4"/>
  <c r="I21" i="4"/>
  <c r="C43" i="4"/>
  <c r="C12" i="8" s="1"/>
  <c r="C41" i="4"/>
  <c r="C10" i="8" s="1"/>
  <c r="G42" i="4"/>
  <c r="G11" i="8" s="1"/>
  <c r="G43" i="4"/>
  <c r="G12" i="8" s="1"/>
  <c r="F42" i="4"/>
  <c r="F11" i="8" s="1"/>
  <c r="G30" i="4"/>
  <c r="C38" i="4"/>
  <c r="G38" i="4"/>
  <c r="E30" i="4"/>
  <c r="F30" i="4"/>
  <c r="D30" i="4"/>
  <c r="H30" i="4"/>
  <c r="D38" i="4"/>
  <c r="H38" i="4"/>
  <c r="C22" i="4"/>
  <c r="F22" i="4"/>
  <c r="E22" i="4"/>
  <c r="D22" i="4"/>
  <c r="G15" i="8" l="1"/>
  <c r="I14" i="8"/>
  <c r="C15" i="8"/>
  <c r="E43" i="1"/>
  <c r="E71" i="1" s="1"/>
  <c r="F15" i="8"/>
  <c r="I12" i="8"/>
  <c r="I11" i="8"/>
  <c r="E15" i="8"/>
  <c r="I10" i="8"/>
  <c r="D15" i="8"/>
  <c r="D42" i="1"/>
  <c r="H43" i="1"/>
  <c r="H71" i="1" s="1"/>
  <c r="D24" i="1"/>
  <c r="G24" i="1"/>
  <c r="I45" i="4"/>
  <c r="H46" i="4"/>
  <c r="H6" i="1" s="1"/>
  <c r="H13" i="8"/>
  <c r="H15" i="8" s="1"/>
  <c r="I42" i="4"/>
  <c r="F38" i="4"/>
  <c r="E46" i="4"/>
  <c r="G46" i="4"/>
  <c r="G6" i="1" s="1"/>
  <c r="I43" i="4"/>
  <c r="I44" i="4"/>
  <c r="D46" i="4"/>
  <c r="D6" i="1" s="1"/>
  <c r="I33" i="4"/>
  <c r="I38" i="4" s="1"/>
  <c r="I30" i="4"/>
  <c r="F46" i="4"/>
  <c r="F6" i="1" s="1"/>
  <c r="C46" i="4"/>
  <c r="C6" i="1" s="1"/>
  <c r="I22" i="4"/>
  <c r="H22" i="4"/>
  <c r="G22" i="4"/>
  <c r="E19" i="12" l="1"/>
  <c r="E21" i="12" s="1"/>
  <c r="H19" i="12"/>
  <c r="H21" i="12" s="1"/>
  <c r="E49" i="4"/>
  <c r="E6" i="1"/>
  <c r="I15" i="8"/>
  <c r="I13" i="8"/>
  <c r="C71" i="1"/>
  <c r="C19" i="12" s="1"/>
  <c r="C21" i="12" s="1"/>
  <c r="G42" i="1"/>
  <c r="G43" i="1" s="1"/>
  <c r="G71" i="1" s="1"/>
  <c r="D43" i="1"/>
  <c r="D71" i="1" s="1"/>
  <c r="D49" i="4"/>
  <c r="D9" i="1"/>
  <c r="H9" i="1"/>
  <c r="I41" i="4"/>
  <c r="I46" i="4" s="1"/>
  <c r="F9" i="1"/>
  <c r="C9" i="1"/>
  <c r="C10" i="1" s="1"/>
  <c r="D19" i="12" l="1"/>
  <c r="D21" i="12" s="1"/>
  <c r="E76" i="1"/>
  <c r="G19" i="12"/>
  <c r="G21" i="12" s="1"/>
  <c r="G9" i="1"/>
  <c r="E9" i="1"/>
  <c r="G49" i="4" l="1"/>
  <c r="G8" i="1"/>
  <c r="G10" i="1" s="1"/>
  <c r="E8" i="1"/>
  <c r="E10" i="1" s="1"/>
  <c r="H49" i="4"/>
  <c r="H8" i="1"/>
  <c r="F8" i="1"/>
  <c r="F10" i="1" s="1"/>
  <c r="F49" i="4"/>
  <c r="D10" i="1"/>
  <c r="H10" i="1" l="1"/>
  <c r="H7" i="8"/>
  <c r="G7" i="8"/>
  <c r="F7" i="8"/>
  <c r="D7" i="8"/>
  <c r="E7" i="8"/>
  <c r="E19" i="8" s="1"/>
  <c r="F19" i="8" l="1"/>
  <c r="F28" i="8" s="1"/>
  <c r="F20" i="8"/>
  <c r="F29" i="8" s="1"/>
  <c r="D20" i="8"/>
  <c r="D29" i="8" s="1"/>
  <c r="D18" i="8"/>
  <c r="D27" i="8" s="1"/>
  <c r="D19" i="8"/>
  <c r="D28" i="8" s="1"/>
  <c r="D22" i="8"/>
  <c r="D31" i="8" s="1"/>
  <c r="D21" i="8"/>
  <c r="D30" i="8" s="1"/>
  <c r="F22" i="8"/>
  <c r="F31" i="8" s="1"/>
  <c r="F18" i="8"/>
  <c r="F21" i="8"/>
  <c r="F30" i="8" s="1"/>
  <c r="G20" i="8"/>
  <c r="G29" i="8" s="1"/>
  <c r="G22" i="8"/>
  <c r="G31" i="8" s="1"/>
  <c r="G19" i="8"/>
  <c r="G28" i="8" s="1"/>
  <c r="G21" i="8"/>
  <c r="G30" i="8" s="1"/>
  <c r="G18" i="8"/>
  <c r="E20" i="8"/>
  <c r="E29" i="8" s="1"/>
  <c r="E18" i="8"/>
  <c r="E28" i="8"/>
  <c r="E22" i="8"/>
  <c r="E31" i="8" s="1"/>
  <c r="E21" i="8"/>
  <c r="E30" i="8" s="1"/>
  <c r="H20" i="8"/>
  <c r="H29" i="8" s="1"/>
  <c r="H18" i="8"/>
  <c r="H27" i="8" s="1"/>
  <c r="H21" i="8"/>
  <c r="H30" i="8" s="1"/>
  <c r="H22" i="8"/>
  <c r="H31" i="8" s="1"/>
  <c r="H19" i="8"/>
  <c r="H28" i="8" s="1"/>
  <c r="H32" i="8" l="1"/>
  <c r="H11" i="1" s="1"/>
  <c r="G23" i="8"/>
  <c r="G27" i="8"/>
  <c r="G32" i="8" s="1"/>
  <c r="G11" i="1" s="1"/>
  <c r="H23" i="8"/>
  <c r="D32" i="8"/>
  <c r="D11" i="1" s="1"/>
  <c r="D23" i="8"/>
  <c r="E27" i="8"/>
  <c r="E32" i="8" s="1"/>
  <c r="E11" i="1" s="1"/>
  <c r="E23" i="8"/>
  <c r="F23" i="8"/>
  <c r="F27" i="8"/>
  <c r="F32" i="8" s="1"/>
  <c r="F11" i="1" s="1"/>
  <c r="C49" i="4"/>
  <c r="E12" i="1" l="1"/>
  <c r="G12" i="1"/>
  <c r="H77" i="1" s="1"/>
  <c r="F12" i="1"/>
  <c r="G77" i="1" s="1"/>
  <c r="D12" i="1"/>
  <c r="E77" i="1" s="1"/>
  <c r="H12" i="1"/>
  <c r="C7" i="8"/>
  <c r="F77" i="1" l="1"/>
  <c r="E73" i="1"/>
  <c r="E81" i="1"/>
  <c r="D73" i="1"/>
  <c r="D18" i="12" s="1"/>
  <c r="D22" i="12" s="1"/>
  <c r="F73" i="1"/>
  <c r="G73" i="1"/>
  <c r="H73" i="1"/>
  <c r="C21" i="8"/>
  <c r="C19" i="8"/>
  <c r="C20" i="8"/>
  <c r="C18" i="8"/>
  <c r="C27" i="8" s="1"/>
  <c r="C22" i="8"/>
  <c r="E18" i="12" l="1"/>
  <c r="E22" i="12" s="1"/>
  <c r="E78" i="1"/>
  <c r="F76" i="1" s="1"/>
  <c r="F18" i="12"/>
  <c r="F22" i="12" s="1"/>
  <c r="C23" i="8"/>
  <c r="I18" i="8"/>
  <c r="I20" i="8"/>
  <c r="C29" i="8"/>
  <c r="I29" i="8" s="1"/>
  <c r="I19" i="8"/>
  <c r="C28" i="8"/>
  <c r="C31" i="8"/>
  <c r="I31" i="8" s="1"/>
  <c r="I22" i="8"/>
  <c r="I21" i="8"/>
  <c r="C30" i="8"/>
  <c r="I30" i="8" s="1"/>
  <c r="E79" i="1" l="1"/>
  <c r="F78" i="1"/>
  <c r="G76" i="1" s="1"/>
  <c r="G18" i="12" s="1"/>
  <c r="G22" i="12" s="1"/>
  <c r="I28" i="8"/>
  <c r="C32" i="8"/>
  <c r="C11" i="1" s="1"/>
  <c r="I23" i="8"/>
  <c r="I27" i="8"/>
  <c r="F79" i="1" l="1"/>
  <c r="G78" i="1"/>
  <c r="F81" i="1"/>
  <c r="I32" i="8"/>
  <c r="C12" i="1"/>
  <c r="G81" i="1" l="1"/>
  <c r="G79" i="1"/>
  <c r="H76" i="1"/>
  <c r="C73" i="1"/>
  <c r="C18" i="12" s="1"/>
  <c r="C22" i="12" s="1"/>
  <c r="H81" i="1" l="1"/>
  <c r="H18" i="12"/>
  <c r="H22" i="12" s="1"/>
  <c r="H78" i="1"/>
  <c r="H79" i="1" s="1"/>
</calcChain>
</file>

<file path=xl/sharedStrings.xml><?xml version="1.0" encoding="utf-8"?>
<sst xmlns="http://schemas.openxmlformats.org/spreadsheetml/2006/main" count="500" uniqueCount="280">
  <si>
    <t>Year 0</t>
  </si>
  <si>
    <t>Year 1</t>
  </si>
  <si>
    <t>Year 2</t>
  </si>
  <si>
    <t>Year 3</t>
  </si>
  <si>
    <t>Year 4</t>
  </si>
  <si>
    <t>Year 5</t>
  </si>
  <si>
    <t>Benefits</t>
  </si>
  <si>
    <t>Note</t>
  </si>
  <si>
    <t>Student FTE</t>
  </si>
  <si>
    <t>Academic Salaries</t>
  </si>
  <si>
    <t>Total Academic Salaries</t>
  </si>
  <si>
    <t>Staff Salaries</t>
  </si>
  <si>
    <t>Total Staff Salaries</t>
  </si>
  <si>
    <t>Total Operating Expenses</t>
  </si>
  <si>
    <t>Student FTE Detail</t>
  </si>
  <si>
    <t>Year 1 Cohort</t>
  </si>
  <si>
    <t>Year 2 Cohort</t>
  </si>
  <si>
    <t>Year 3 Cohort</t>
  </si>
  <si>
    <t>Year 4 Cohort</t>
  </si>
  <si>
    <t>Year 5 Cohort</t>
  </si>
  <si>
    <t>Total Student Headcount FTE</t>
  </si>
  <si>
    <t xml:space="preserve">Total </t>
  </si>
  <si>
    <t>Units</t>
  </si>
  <si>
    <t>Expense Type/Course</t>
  </si>
  <si>
    <t>Course Detail</t>
  </si>
  <si>
    <t>Total Units Offered per Academic Year</t>
  </si>
  <si>
    <t>Adjunct Pay/Unit</t>
  </si>
  <si>
    <t>Total Academic Payroll Costs</t>
  </si>
  <si>
    <t>CBR Rate for Staff Exempt</t>
  </si>
  <si>
    <t>Total Benefits Expense</t>
  </si>
  <si>
    <t>Total Career Staff Payroll Expense</t>
  </si>
  <si>
    <t>Entering Class Target Headcount</t>
  </si>
  <si>
    <t>Ladder Faculty Teaching Load (Units)</t>
  </si>
  <si>
    <t>Ladder FTE Equivalent</t>
  </si>
  <si>
    <t>Projected Income per Cohort</t>
  </si>
  <si>
    <t>Return to Aid Calculation</t>
  </si>
  <si>
    <t>Total Projected Income by Cohort</t>
  </si>
  <si>
    <t>Total Return to Aid Calculation</t>
  </si>
  <si>
    <t>Financial Aid Calculation</t>
  </si>
  <si>
    <t>Expense Type</t>
  </si>
  <si>
    <t>Target Rates of Return</t>
  </si>
  <si>
    <t>ENROLLMENT</t>
  </si>
  <si>
    <t>Notes</t>
  </si>
  <si>
    <t>Subtotal Target Headcount</t>
  </si>
  <si>
    <t>SSDP program fee per student</t>
  </si>
  <si>
    <t>linked to above</t>
  </si>
  <si>
    <t>Net Revenue</t>
  </si>
  <si>
    <t>Lecturer</t>
  </si>
  <si>
    <t xml:space="preserve">Adjunct </t>
  </si>
  <si>
    <t>Put any fee remissions below</t>
  </si>
  <si>
    <t>Program Administration</t>
  </si>
  <si>
    <t>Benefits Total</t>
  </si>
  <si>
    <t xml:space="preserve">    IT/equipment/learning management system cost</t>
  </si>
  <si>
    <t xml:space="preserve">    Course content development &amp; licensing</t>
  </si>
  <si>
    <t xml:space="preserve">    Guest lecture honoraria</t>
  </si>
  <si>
    <t xml:space="preserve">    Other (LIST as needed)</t>
  </si>
  <si>
    <t>Total Instructional Cost</t>
  </si>
  <si>
    <t xml:space="preserve">Instructional Costs </t>
  </si>
  <si>
    <t xml:space="preserve">Marketing &amp; Outreach Costs </t>
  </si>
  <si>
    <t xml:space="preserve">    Outreach events</t>
  </si>
  <si>
    <t xml:space="preserve">    Online advertising</t>
  </si>
  <si>
    <t xml:space="preserve">    Social media advertising</t>
  </si>
  <si>
    <t xml:space="preserve">    Print ads/trade publications</t>
  </si>
  <si>
    <t xml:space="preserve">    Direct mail</t>
  </si>
  <si>
    <t xml:space="preserve">    Conference fees and travel</t>
  </si>
  <si>
    <t>Total Marketing &amp; Outreach Costs</t>
  </si>
  <si>
    <t>Assumptions:</t>
  </si>
  <si>
    <t>Academic Details</t>
  </si>
  <si>
    <t>Staff Detail</t>
  </si>
  <si>
    <t xml:space="preserve">Utilize this form to plan for Student FTE by year </t>
  </si>
  <si>
    <t>Utilize this form to plan for necessary staff associated with the SSDP</t>
  </si>
  <si>
    <t xml:space="preserve">Utilize this form to plan for return to aid </t>
  </si>
  <si>
    <t>Linked to  Student FTE Detail tab- Information will auto populate</t>
  </si>
  <si>
    <t>Proposed SSDP Tuition</t>
  </si>
  <si>
    <t>Utilize this form to list courses and plan the associated faculty requirements.</t>
  </si>
  <si>
    <t>=Proposed tuition * Headcount by year and cohort</t>
  </si>
  <si>
    <t xml:space="preserve">=projected income by cohort and year * target rate of return </t>
  </si>
  <si>
    <t>Utilize this form to plan for courses associated with proposed SSDP</t>
  </si>
  <si>
    <t>Highlighted cells should not be changed</t>
  </si>
  <si>
    <t>SSDP tuition- Linked to summary sheet and will auto populate</t>
  </si>
  <si>
    <t>UCLA tuition per student</t>
  </si>
  <si>
    <t>Annual state program units</t>
  </si>
  <si>
    <t>State $ per FTE</t>
  </si>
  <si>
    <t>PDST Program Gross Rev</t>
  </si>
  <si>
    <t>Portion of fee related to instruction</t>
  </si>
  <si>
    <t>Return to Aid per student</t>
  </si>
  <si>
    <t>Per student net SSDP fees for instruction</t>
  </si>
  <si>
    <t>Total units to graduate</t>
  </si>
  <si>
    <t>Weighted SSDP $ to transfer (E*G*H)</t>
  </si>
  <si>
    <t>Transfer Amt</t>
  </si>
  <si>
    <t>Gross Program Revenue</t>
  </si>
  <si>
    <t>CBR Rate updates can be found here</t>
  </si>
  <si>
    <t>Program fee per student only (not campus based fees)</t>
  </si>
  <si>
    <t>https://sa.ucla.edu/RO/Fees/Public/public-fees</t>
  </si>
  <si>
    <t>From APB</t>
  </si>
  <si>
    <t>Total Personnel Compensation Expenses</t>
  </si>
  <si>
    <t>School SSDP Program Fee</t>
  </si>
  <si>
    <t>Gross Revenue</t>
  </si>
  <si>
    <t>Total</t>
  </si>
  <si>
    <t>Calculation</t>
  </si>
  <si>
    <t>Benefits Rate (check to see if most recent rates)</t>
  </si>
  <si>
    <t>Salary Rate examples</t>
  </si>
  <si>
    <t>Total Compensation (Salary + Benefits)</t>
  </si>
  <si>
    <t>Can link this to Summary Table</t>
  </si>
  <si>
    <t xml:space="preserve">    Third Party Contract Services</t>
  </si>
  <si>
    <t>Put detail on separate tab/table</t>
  </si>
  <si>
    <t>Fee available for direct expense</t>
  </si>
  <si>
    <t>Financial Aid to students enrolled in the program</t>
  </si>
  <si>
    <t>REVENUE</t>
  </si>
  <si>
    <t>RTA Base Tuition</t>
  </si>
  <si>
    <t>48.2% if the state-supported program is Grad Academic or 29.1% for Grad Professional</t>
  </si>
  <si>
    <t>annual # of units required for students enrolled in the state-supported program</t>
  </si>
  <si>
    <t>formula</t>
  </si>
  <si>
    <t>RTA PDST</t>
  </si>
  <si>
    <t>If state supported program assesses PDST, enter annual PDST amount here, leave blank otherwise</t>
  </si>
  <si>
    <t>Total number of units required to graduate from self-supporting program</t>
  </si>
  <si>
    <t>Average per student return to aid that self-supporting program anticipates providing (total, not annual)</t>
  </si>
  <si>
    <t>Program inputs = gray cells</t>
  </si>
  <si>
    <t xml:space="preserve">Figures in grey cells are provided as an example. Proposing units should fill-in as appropriate. </t>
  </si>
  <si>
    <t>Update to the program's target percentage</t>
  </si>
  <si>
    <t>FT Lecturer Overload Pay/Unit</t>
  </si>
  <si>
    <t>Assume annual increases - it may not make sense to budget by unit - can update to annual salary</t>
  </si>
  <si>
    <t>Can use this table to forecast if assessing academic salaries on per unit basis</t>
  </si>
  <si>
    <t>Calculate benefits for each type of academic positions</t>
  </si>
  <si>
    <t>Calculate total Salary + Benefits for each type of academic position</t>
  </si>
  <si>
    <t># of Courses (# of times course offered throughout year)</t>
  </si>
  <si>
    <t>To help estimate # of faculty needed</t>
  </si>
  <si>
    <t>Cohort 1 (1 Year Matriculant)</t>
  </si>
  <si>
    <t>Cohort 2 (2 Year Matriculant)</t>
  </si>
  <si>
    <t>Cohort 3 (3 Year Matriculant)</t>
  </si>
  <si>
    <t>Total Cohort 1 (1 Year Matriculant)</t>
  </si>
  <si>
    <t>Total Cohort 2 (2 Year Matriculant)</t>
  </si>
  <si>
    <t>Total Cohort 3 (3 Year Matriculant)</t>
  </si>
  <si>
    <t>Think about whether or not students will be full/part time</t>
  </si>
  <si>
    <t>SSDP Program Fee * Student Headcount FTE</t>
  </si>
  <si>
    <t>May need to update if proposed fee is not annual fee</t>
  </si>
  <si>
    <t>Can update the breakdown of cohorts as necessary</t>
  </si>
  <si>
    <t>Formula may need to be updated if not an annual fee</t>
  </si>
  <si>
    <t>Faculty Ladder</t>
  </si>
  <si>
    <t>Link to tab F - update types of Academic Salaries as appropriate</t>
  </si>
  <si>
    <t>Link to tab G - update types of Staff Salaries as appropriate</t>
  </si>
  <si>
    <t>Add additional operating expenses as necessary</t>
  </si>
  <si>
    <t>Link to tab C - assume increases equal to SSDP program fee</t>
  </si>
  <si>
    <t>B</t>
  </si>
  <si>
    <t>A</t>
  </si>
  <si>
    <t>C</t>
  </si>
  <si>
    <t>D</t>
  </si>
  <si>
    <t>1. PERSONNEL EXPENSES</t>
  </si>
  <si>
    <t>2. OPERATING EXPENSES</t>
  </si>
  <si>
    <t>OP Overhead Rate:  26% if program is on campus; 13% off campus; 13% online</t>
  </si>
  <si>
    <t>OP Overhead Amount (Indirect Costs)</t>
  </si>
  <si>
    <t>E</t>
  </si>
  <si>
    <t>List type.  Can include acad. admin/coordinator, identify % FTE</t>
  </si>
  <si>
    <t>Even if your program is not yet approved, you can submit a fee proposal to OP and they can approve your fee contingent on Senate approval of the program.  This is the only way you are allowed to assess students.</t>
  </si>
  <si>
    <t>Equal to = Gross Rev - fin aid</t>
  </si>
  <si>
    <t>List types if necessary.</t>
  </si>
  <si>
    <t xml:space="preserve">*Side note:  The OP SSDP fee approval process occurs every Dec - Feb.  Separate from the program approval process, you need to submit a separate template to OP in order for them to approve your SSDP fee.  </t>
  </si>
  <si>
    <t>Teaching Assistant</t>
  </si>
  <si>
    <t>Academic salary type 2 (compensation for instruction)</t>
  </si>
  <si>
    <t>Staff benefits</t>
  </si>
  <si>
    <t xml:space="preserve"> </t>
  </si>
  <si>
    <t>Separate OP Process for SSDP Fee Approval</t>
  </si>
  <si>
    <t xml:space="preserve">Ackerman Student Union Fee </t>
  </si>
  <si>
    <t xml:space="preserve">Ackerman/Kerckhoff Seismic Fee </t>
  </si>
  <si>
    <t xml:space="preserve">Graduate Students Association Fee </t>
  </si>
  <si>
    <t xml:space="preserve">Graduate Writing Center Fee </t>
  </si>
  <si>
    <t xml:space="preserve">Student Programs, Activities, and Resources Complex (SPARC) Fee </t>
  </si>
  <si>
    <t xml:space="preserve">Wooden Center Fee </t>
  </si>
  <si>
    <t xml:space="preserve">BruinGO Universal Access Transit Pass Fee </t>
  </si>
  <si>
    <t>SSDP Revenue Transfer Calculation:</t>
  </si>
  <si>
    <t xml:space="preserve">  To use when SSDP students take state-supported courses and/or SSDP courses from a different program</t>
  </si>
  <si>
    <t>A) SSDP Fees per Student Credit Hour</t>
  </si>
  <si>
    <t>Net SSDP Fees per Unit</t>
  </si>
  <si>
    <t>B)  Equivalent State Tuition per Student Credit Hour</t>
  </si>
  <si>
    <t>Subtotal tuition $ per unit</t>
  </si>
  <si>
    <t>Subtotal state $ per unit</t>
  </si>
  <si>
    <t>Subtotal PDST $ per unit</t>
  </si>
  <si>
    <t>Tuition+State+PDST Rev $ per Unit</t>
  </si>
  <si>
    <t>=Subtotal line 11+13+16</t>
  </si>
  <si>
    <t>C) Resulting Weighted $ per Student Credit Hour</t>
  </si>
  <si>
    <t>State + Tuition Weight</t>
  </si>
  <si>
    <t>SSDP Weight</t>
  </si>
  <si>
    <t># SSDP students in State/SSDP courses outside of program</t>
  </si>
  <si>
    <t>Total number of students you anticipate will take state-supported courses each year, or SSDP courses from a different program</t>
  </si>
  <si>
    <t># of units taken per SSDP student in state/SSDP courses</t>
  </si>
  <si>
    <t>Average number of units you anticipate each student will take in state-supported courses each year, or in SSDP courses that are part of a different program</t>
  </si>
  <si>
    <t>Total SCH that SSDP students take in State/SSDP courses</t>
  </si>
  <si>
    <t>Weighted State/SSDP $ to transfer (D*F*H)</t>
  </si>
  <si>
    <t>formula = line 17*18*22</t>
  </si>
  <si>
    <t>formula = line 7*19*22</t>
  </si>
  <si>
    <t>formula = line 24+25;  Amount to transfer from Self-Supporting Program to State/SSDP program</t>
  </si>
  <si>
    <t>3. REVENUE TRANSFERS RELATED TO PROGRAM</t>
  </si>
  <si>
    <t>SSDP students taking state courses</t>
  </si>
  <si>
    <t>SSDP students taking courses in other SSDP programs</t>
  </si>
  <si>
    <t>Third party costs for services</t>
  </si>
  <si>
    <t>Other</t>
  </si>
  <si>
    <t>TOTAL PROGRAM USES</t>
  </si>
  <si>
    <t>USES OF REVENUE</t>
  </si>
  <si>
    <t xml:space="preserve">NET REVENUE AVAILABLE FOR SCHOOL INVESTMENT </t>
  </si>
  <si>
    <t>CAMPUS TAX AND ALLOCATION OF AVAILABLE NET REV</t>
  </si>
  <si>
    <t>No tax first 2 years since have 2 years to break even per OP policy.  No tax on financial aid.</t>
  </si>
  <si>
    <t>Dean portion</t>
  </si>
  <si>
    <t>Department portion</t>
  </si>
  <si>
    <t>Senate Check:  "Taxes" as % of Net Revenue</t>
  </si>
  <si>
    <t>See "Clause 15" in UCLA SSDP Guidelines.  Cannot tax dept more than 25%</t>
  </si>
  <si>
    <t>Please see the next tab and also contact APB to learn more about the process and to also receive the template.</t>
  </si>
  <si>
    <t>SSDP Proposed Budget Detail</t>
  </si>
  <si>
    <t>= (5% Campus Tax + Dean Portion) / (SSDP Rev net of financial aid)</t>
  </si>
  <si>
    <t>F</t>
  </si>
  <si>
    <t>UCLA Campus Tax (5% * (C+D+E from prev year))</t>
  </si>
  <si>
    <t>Program Direct Costs excl. financial aid &amp; rev transfers (from first tab)</t>
  </si>
  <si>
    <t>OP Overhead Rate (from annual OP fee proposal template)</t>
  </si>
  <si>
    <t>PROGRAM BALANCE W/ OP OVERHEAD RATE</t>
  </si>
  <si>
    <t>AVAILABLE NET REVENUE (from first tab; avail net revenue less 5% tax)</t>
  </si>
  <si>
    <t>Name of program &amp; department</t>
  </si>
  <si>
    <t>3% COLA/Year assumed- update position and salary</t>
  </si>
  <si>
    <t>Staff position 1</t>
  </si>
  <si>
    <t>Staff position 2</t>
  </si>
  <si>
    <t>Staff position 3</t>
  </si>
  <si>
    <t>2021-22 CBR Rate plus 1.5% annual increase estimated</t>
  </si>
  <si>
    <t>Standard ladder faculty teaching load</t>
  </si>
  <si>
    <t>Course 1</t>
  </si>
  <si>
    <t>Course 2</t>
  </si>
  <si>
    <t>Course 3</t>
  </si>
  <si>
    <t>Course 4</t>
  </si>
  <si>
    <t>Course 5</t>
  </si>
  <si>
    <t>Total Compensation * # units</t>
  </si>
  <si>
    <t>Annual Program fee only. Excludes campus based fees. 2.5% annual inflation estimated.</t>
  </si>
  <si>
    <t>2021-22</t>
  </si>
  <si>
    <t>Program Leadership</t>
  </si>
  <si>
    <t>Course Development</t>
  </si>
  <si>
    <t>Ladder overload, in-residence overload, or adjunct</t>
  </si>
  <si>
    <t xml:space="preserve">Course Instruction </t>
  </si>
  <si>
    <t>List type (Program Director, summer 9ths)</t>
  </si>
  <si>
    <t>Teaching Assistant/Readers etc.</t>
  </si>
  <si>
    <t>Other (LIST)</t>
  </si>
  <si>
    <t>Teaching Assistant Fee Remission</t>
  </si>
  <si>
    <t>Fee Remission</t>
  </si>
  <si>
    <t>2021-22 rate plus 1.5% annual increase estimated</t>
  </si>
  <si>
    <t>Separate out or identify overload, 9ths, stipend, etc.</t>
  </si>
  <si>
    <t>See Student FTE Detail tab D for totals by cohort class</t>
  </si>
  <si>
    <t xml:space="preserve">Figures are provided as an example. Proposing units should fill-in as appropriate. </t>
  </si>
  <si>
    <t>Figures are for sample purposes</t>
  </si>
  <si>
    <t>Link to tabs F and G - update salary types as appropriate. Use CBR rates.</t>
  </si>
  <si>
    <t>Benefits Expense</t>
  </si>
  <si>
    <t>Academic salary type 1 (compensation for course development)</t>
  </si>
  <si>
    <t>Academic salary type 3 (Teaching Assistant)</t>
  </si>
  <si>
    <t>Teaching Assistant/Readers</t>
  </si>
  <si>
    <t>Faculty Overload Payment (course development &amp; instruction)</t>
  </si>
  <si>
    <t>Assessing Campus-Based Fees and Student Services Fees</t>
  </si>
  <si>
    <r>
      <t>Campus-Based Fees</t>
    </r>
    <r>
      <rPr>
        <b/>
        <u/>
        <vertAlign val="superscript"/>
        <sz val="11"/>
        <color theme="1"/>
        <rFont val="Calibri"/>
        <family val="2"/>
        <scheme val="minor"/>
      </rPr>
      <t>3</t>
    </r>
    <r>
      <rPr>
        <b/>
        <u/>
        <sz val="11"/>
        <color theme="1"/>
        <rFont val="Calibri"/>
        <family val="2"/>
        <scheme val="minor"/>
      </rPr>
      <t>:</t>
    </r>
  </si>
  <si>
    <t>https://ucla.app.box.com/s/b65ghe1qd5jku4olfz184v5p17nepd3i</t>
  </si>
  <si>
    <t>2. The Student Services Fee amount is set by the Regents and is subject to change</t>
  </si>
  <si>
    <t>3. Campus-Based Fees change every year based on referendum language</t>
  </si>
  <si>
    <t>In-Person Programs</t>
  </si>
  <si>
    <t>%</t>
  </si>
  <si>
    <t>$</t>
  </si>
  <si>
    <r>
      <t>2021-22 Annual Fee</t>
    </r>
    <r>
      <rPr>
        <b/>
        <vertAlign val="superscript"/>
        <sz val="11"/>
        <color theme="1"/>
        <rFont val="Calibri"/>
        <family val="2"/>
        <scheme val="minor"/>
      </rPr>
      <t>4</t>
    </r>
  </si>
  <si>
    <t>Hybrid Programs</t>
  </si>
  <si>
    <t>Online &amp; Remote Programs</t>
  </si>
  <si>
    <t>SSDP - Student Services and Campus-Based Fees (Annual)</t>
  </si>
  <si>
    <t>4. Fee is for resident and nonresident students</t>
  </si>
  <si>
    <t>1. Please reference the Guidelines for Mode of Delivery of SSGPDP’s for information on the classification and types of courses:</t>
  </si>
  <si>
    <t>Program to update based on individual agreement between Dept and Dean</t>
  </si>
  <si>
    <t>Date</t>
  </si>
  <si>
    <t>https://registrar.ucla.edu/fees-residence/fee-descriptions/referenda-fees</t>
  </si>
  <si>
    <t>https://registrar.ucla.edu/fees-residence/fee-descriptions/other-campus-based-fees</t>
  </si>
  <si>
    <t>https://sa.ucla.edu/RO/Fees/Public/public-fees?year=2021-2022&amp;term=Annual&amp;degree=Academic%20Master</t>
  </si>
  <si>
    <t>Document Fee (One-time)</t>
  </si>
  <si>
    <t>Other sources of information:</t>
  </si>
  <si>
    <t xml:space="preserve">Total Program SSDP fees per student </t>
  </si>
  <si>
    <t>Program fees for the SSDP that student is enrolled in.  Total self-supporting fees paid for the duration of the entire program</t>
  </si>
  <si>
    <t>Do not change the weight.  50/50 split to be used even if mixing enrollment with another SSDP program.</t>
  </si>
  <si>
    <t>UC Student Health Insurance Plan (UCSHIP)</t>
  </si>
  <si>
    <r>
      <t>Student Services Fee</t>
    </r>
    <r>
      <rPr>
        <vertAlign val="superscript"/>
        <sz val="11"/>
        <color theme="1"/>
        <rFont val="Calibri"/>
        <family val="2"/>
        <scheme val="minor"/>
      </rPr>
      <t>2</t>
    </r>
  </si>
  <si>
    <t>UC Graduate &amp; Professional Council (UCGPC)</t>
  </si>
  <si>
    <t>Campus-Based Fees Subtotal</t>
  </si>
  <si>
    <t>OP UC-Wide Fees:</t>
  </si>
  <si>
    <t>UC-Wide Fees Subtotal</t>
  </si>
  <si>
    <t>Removes 25.9% - OP overhead assessment as part of OP proposal to get fee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</si>
</sst>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0.000000%"/>
    <numFmt numFmtId="167" formatCode="_(&quot;$&quot;* #,##0_);_(&quot;$&quot;* \(#,##0\);_(&quot;$&quot;* &quot;-&quot;??_);_(@_)"/>
    <numFmt numFmtId="168" formatCode="&quot;$&quot;#,##0"/>
  </numFmts>
  <fonts count="50" x14ac:knownFonts="1">
    <font>
      <sz val="11"/>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u val="singleAccounting"/>
      <sz val="11"/>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u val="singleAccounting"/>
      <sz val="10"/>
      <color theme="1"/>
      <name val="Calibri"/>
      <family val="2"/>
      <scheme val="minor"/>
    </font>
    <font>
      <b/>
      <u val="singleAccounting"/>
      <sz val="10"/>
      <color theme="1"/>
      <name val="Calibri"/>
      <family val="2"/>
      <scheme val="minor"/>
    </font>
    <font>
      <u/>
      <sz val="10"/>
      <color theme="1"/>
      <name val="Calibri"/>
      <family val="2"/>
      <scheme val="minor"/>
    </font>
    <font>
      <i/>
      <sz val="10"/>
      <color theme="1"/>
      <name val="Calibri"/>
      <family val="2"/>
      <scheme val="minor"/>
    </font>
    <font>
      <b/>
      <i/>
      <sz val="10"/>
      <color theme="1"/>
      <name val="Calibri"/>
      <family val="2"/>
      <scheme val="minor"/>
    </font>
    <font>
      <sz val="10"/>
      <color rgb="FFFF0000"/>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b/>
      <sz val="16"/>
      <color theme="4" tint="-0.499984740745262"/>
      <name val="Calibri"/>
      <family val="2"/>
      <scheme val="minor"/>
    </font>
    <font>
      <sz val="9"/>
      <color theme="4" tint="-0.249977111117893"/>
      <name val="Calibri"/>
      <family val="2"/>
      <scheme val="minor"/>
    </font>
    <font>
      <sz val="9"/>
      <color rgb="FFFF0000"/>
      <name val="Calibri"/>
      <family val="2"/>
      <scheme val="minor"/>
    </font>
    <font>
      <sz val="8"/>
      <color rgb="FFFF0000"/>
      <name val="Calibri"/>
      <family val="2"/>
      <scheme val="minor"/>
    </font>
    <font>
      <b/>
      <sz val="10"/>
      <name val="Calibri"/>
      <family val="2"/>
      <scheme val="minor"/>
    </font>
    <font>
      <u/>
      <sz val="11"/>
      <color theme="10"/>
      <name val="Calibri"/>
      <family val="2"/>
      <scheme val="minor"/>
    </font>
    <font>
      <u/>
      <sz val="10"/>
      <color theme="10"/>
      <name val="Calibri"/>
      <family val="2"/>
      <scheme val="minor"/>
    </font>
    <font>
      <u/>
      <sz val="8"/>
      <color theme="10"/>
      <name val="Calibri"/>
      <family val="2"/>
      <scheme val="minor"/>
    </font>
    <font>
      <sz val="10"/>
      <name val="Calibri"/>
      <family val="2"/>
      <scheme val="minor"/>
    </font>
    <font>
      <b/>
      <u/>
      <sz val="12"/>
      <color theme="1"/>
      <name val="Calibri"/>
      <family val="2"/>
      <scheme val="minor"/>
    </font>
    <font>
      <i/>
      <sz val="10"/>
      <name val="Calibri"/>
      <family val="2"/>
      <scheme val="minor"/>
    </font>
    <font>
      <i/>
      <sz val="8"/>
      <color theme="1"/>
      <name val="Calibri"/>
      <family val="2"/>
      <scheme val="minor"/>
    </font>
    <font>
      <b/>
      <sz val="10"/>
      <color theme="8" tint="-0.249977111117893"/>
      <name val="Calibri"/>
      <family val="2"/>
      <scheme val="minor"/>
    </font>
    <font>
      <i/>
      <sz val="10"/>
      <color rgb="FFC00000"/>
      <name val="Calibri"/>
      <family val="2"/>
      <scheme val="minor"/>
    </font>
    <font>
      <b/>
      <sz val="11"/>
      <color theme="0"/>
      <name val="Calibri"/>
      <family val="2"/>
      <scheme val="minor"/>
    </font>
    <font>
      <b/>
      <sz val="11"/>
      <color theme="8" tint="-0.249977111117893"/>
      <name val="Calibri"/>
      <family val="2"/>
      <scheme val="minor"/>
    </font>
    <font>
      <b/>
      <u/>
      <vertAlign val="superscript"/>
      <sz val="11"/>
      <color theme="1"/>
      <name val="Calibri"/>
      <family val="2"/>
      <scheme val="minor"/>
    </font>
    <font>
      <b/>
      <sz val="10"/>
      <color theme="0"/>
      <name val="Calibri"/>
      <family val="2"/>
      <scheme val="minor"/>
    </font>
    <font>
      <sz val="8"/>
      <name val="Calibri"/>
      <family val="2"/>
      <scheme val="minor"/>
    </font>
    <font>
      <sz val="10"/>
      <color theme="0"/>
      <name val="Calibri"/>
      <family val="2"/>
      <scheme val="minor"/>
    </font>
    <font>
      <sz val="12"/>
      <color theme="8" tint="-0.249977111117893"/>
      <name val="Cooper Black"/>
      <family val="1"/>
    </font>
    <font>
      <b/>
      <sz val="10"/>
      <color theme="4" tint="-0.249977111117893"/>
      <name val="Calibri"/>
      <family val="2"/>
      <scheme val="minor"/>
    </font>
    <font>
      <strike/>
      <sz val="10"/>
      <color rgb="FFFF0000"/>
      <name val="Calibri"/>
      <family val="2"/>
      <scheme val="minor"/>
    </font>
    <font>
      <b/>
      <sz val="10"/>
      <color rgb="FFFF0000"/>
      <name val="Calibri"/>
      <family val="2"/>
      <scheme val="minor"/>
    </font>
    <font>
      <b/>
      <vertAlign val="superscript"/>
      <sz val="11"/>
      <color theme="1"/>
      <name val="Calibri"/>
      <family val="2"/>
      <scheme val="minor"/>
    </font>
    <font>
      <vertAlign val="superscript"/>
      <sz val="11"/>
      <color theme="1"/>
      <name val="Calibri"/>
      <family val="2"/>
      <scheme val="minor"/>
    </font>
    <font>
      <u/>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70C0"/>
        <bgColor indexed="64"/>
      </patternFill>
    </fill>
  </fills>
  <borders count="21">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hair">
        <color theme="4" tint="-0.24994659260841701"/>
      </left>
      <right/>
      <top style="hair">
        <color theme="4" tint="-0.24994659260841701"/>
      </top>
      <bottom/>
      <diagonal/>
    </border>
    <border>
      <left/>
      <right/>
      <top style="hair">
        <color theme="4" tint="-0.24994659260841701"/>
      </top>
      <bottom/>
      <diagonal/>
    </border>
    <border>
      <left/>
      <right style="hair">
        <color theme="4" tint="-0.24994659260841701"/>
      </right>
      <top style="hair">
        <color theme="4" tint="-0.24994659260841701"/>
      </top>
      <bottom/>
      <diagonal/>
    </border>
    <border>
      <left style="hair">
        <color theme="4" tint="-0.24994659260841701"/>
      </left>
      <right/>
      <top/>
      <bottom style="hair">
        <color theme="4" tint="-0.24994659260841701"/>
      </bottom>
      <diagonal/>
    </border>
    <border>
      <left/>
      <right/>
      <top/>
      <bottom style="hair">
        <color theme="4" tint="-0.24994659260841701"/>
      </bottom>
      <diagonal/>
    </border>
    <border>
      <left/>
      <right style="hair">
        <color theme="4" tint="-0.24994659260841701"/>
      </right>
      <top/>
      <bottom style="hair">
        <color theme="4" tint="-0.24994659260841701"/>
      </bottom>
      <diagonal/>
    </border>
    <border>
      <left/>
      <right/>
      <top/>
      <bottom style="double">
        <color indexed="64"/>
      </bottom>
      <diagonal/>
    </border>
    <border>
      <left style="hair">
        <color auto="1"/>
      </left>
      <right style="hair">
        <color auto="1"/>
      </right>
      <top/>
      <bottom/>
      <diagonal/>
    </border>
    <border>
      <left style="hair">
        <color auto="1"/>
      </left>
      <right style="hair">
        <color auto="1"/>
      </right>
      <top/>
      <bottom style="double">
        <color indexed="64"/>
      </bottom>
      <diagonal/>
    </border>
    <border>
      <left style="hair">
        <color auto="1"/>
      </left>
      <right/>
      <top/>
      <bottom/>
      <diagonal/>
    </border>
    <border>
      <left/>
      <right style="hair">
        <color auto="1"/>
      </right>
      <top/>
      <bottom/>
      <diagonal/>
    </border>
    <border>
      <left style="hair">
        <color auto="1"/>
      </left>
      <right/>
      <top/>
      <bottom style="double">
        <color indexed="64"/>
      </bottom>
      <diagonal/>
    </border>
    <border>
      <left/>
      <right style="hair">
        <color auto="1"/>
      </right>
      <top/>
      <bottom style="double">
        <color indexed="64"/>
      </bottom>
      <diagonal/>
    </border>
  </borders>
  <cellStyleXfs count="5">
    <xf numFmtId="0" fontId="0" fillId="0" borderId="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28" fillId="0" borderId="0" applyNumberFormat="0" applyFill="0" applyBorder="0" applyAlignment="0" applyProtection="0"/>
  </cellStyleXfs>
  <cellXfs count="363">
    <xf numFmtId="0" fontId="0" fillId="0" borderId="0" xfId="0"/>
    <xf numFmtId="0" fontId="0" fillId="2" borderId="0" xfId="0" applyFill="1"/>
    <xf numFmtId="43" fontId="7" fillId="2" borderId="0" xfId="2" applyFont="1" applyFill="1" applyBorder="1" applyAlignment="1">
      <alignment horizontal="center"/>
    </xf>
    <xf numFmtId="0" fontId="7" fillId="2" borderId="0" xfId="0" applyFont="1" applyFill="1" applyBorder="1" applyAlignment="1">
      <alignment horizontal="center"/>
    </xf>
    <xf numFmtId="43" fontId="0" fillId="2" borderId="0" xfId="2" applyFont="1" applyFill="1"/>
    <xf numFmtId="165" fontId="0" fillId="2" borderId="0" xfId="2" applyNumberFormat="1" applyFont="1" applyFill="1"/>
    <xf numFmtId="165" fontId="8" fillId="2" borderId="0" xfId="2" applyNumberFormat="1" applyFont="1" applyFill="1"/>
    <xf numFmtId="165" fontId="6" fillId="2" borderId="0" xfId="2" applyNumberFormat="1" applyFont="1" applyFill="1"/>
    <xf numFmtId="43" fontId="7" fillId="2" borderId="0" xfId="2" applyFont="1" applyFill="1"/>
    <xf numFmtId="0" fontId="10" fillId="2" borderId="0" xfId="0" applyFont="1" applyFill="1"/>
    <xf numFmtId="43" fontId="11" fillId="2" borderId="1" xfId="2" applyFont="1" applyFill="1" applyBorder="1" applyAlignment="1">
      <alignment horizontal="center"/>
    </xf>
    <xf numFmtId="0" fontId="11" fillId="2" borderId="0" xfId="0" applyFont="1" applyFill="1" applyBorder="1" applyAlignment="1">
      <alignment horizontal="center" wrapText="1"/>
    </xf>
    <xf numFmtId="43" fontId="11" fillId="2" borderId="0" xfId="2" applyFont="1" applyFill="1" applyBorder="1" applyAlignment="1">
      <alignment horizontal="center"/>
    </xf>
    <xf numFmtId="0" fontId="12" fillId="2" borderId="0" xfId="0" applyFont="1" applyFill="1" applyBorder="1" applyAlignment="1">
      <alignment horizontal="left" wrapText="1"/>
    </xf>
    <xf numFmtId="0" fontId="10" fillId="2" borderId="0" xfId="0" applyFont="1" applyFill="1" applyAlignment="1">
      <alignment horizontal="left" wrapText="1" indent="1"/>
    </xf>
    <xf numFmtId="43" fontId="10" fillId="2" borderId="0" xfId="2" applyFont="1" applyFill="1" applyBorder="1" applyAlignment="1">
      <alignment horizontal="center"/>
    </xf>
    <xf numFmtId="0" fontId="12" fillId="2" borderId="0" xfId="0" applyFont="1" applyFill="1" applyAlignment="1">
      <alignment wrapText="1"/>
    </xf>
    <xf numFmtId="43" fontId="10" fillId="2" borderId="0" xfId="2" applyFont="1" applyFill="1"/>
    <xf numFmtId="43" fontId="13" fillId="2" borderId="0" xfId="2" applyFont="1" applyFill="1"/>
    <xf numFmtId="0" fontId="11" fillId="2" borderId="0" xfId="0" applyFont="1" applyFill="1" applyAlignment="1">
      <alignment horizontal="left" wrapText="1"/>
    </xf>
    <xf numFmtId="43" fontId="11" fillId="2" borderId="0" xfId="2" applyFont="1" applyFill="1"/>
    <xf numFmtId="0" fontId="10" fillId="2" borderId="0" xfId="0" applyFont="1" applyFill="1" applyAlignment="1">
      <alignment horizontal="left" wrapText="1" indent="2"/>
    </xf>
    <xf numFmtId="0" fontId="12" fillId="2" borderId="0" xfId="0" applyFont="1" applyFill="1" applyAlignment="1">
      <alignment horizontal="left" wrapText="1"/>
    </xf>
    <xf numFmtId="0" fontId="11" fillId="2" borderId="0" xfId="0" applyFont="1" applyFill="1" applyAlignment="1">
      <alignment horizontal="left" wrapText="1" indent="1"/>
    </xf>
    <xf numFmtId="43" fontId="14" fillId="2" borderId="0" xfId="2" applyFont="1" applyFill="1"/>
    <xf numFmtId="0" fontId="11" fillId="2" borderId="0" xfId="0" applyFont="1" applyFill="1" applyAlignment="1">
      <alignment wrapText="1"/>
    </xf>
    <xf numFmtId="165" fontId="11" fillId="2" borderId="0" xfId="2" applyNumberFormat="1" applyFont="1" applyFill="1"/>
    <xf numFmtId="0" fontId="11" fillId="2" borderId="0" xfId="0" applyNumberFormat="1" applyFont="1" applyFill="1" applyAlignment="1">
      <alignment horizontal="left" wrapText="1"/>
    </xf>
    <xf numFmtId="165" fontId="14" fillId="2" borderId="0" xfId="2" applyNumberFormat="1" applyFont="1" applyFill="1"/>
    <xf numFmtId="0" fontId="10" fillId="2" borderId="0" xfId="0" applyFont="1" applyFill="1" applyAlignment="1">
      <alignment wrapText="1"/>
    </xf>
    <xf numFmtId="165" fontId="0" fillId="2" borderId="0" xfId="2" applyNumberFormat="1" applyFont="1" applyFill="1" applyAlignment="1">
      <alignment wrapText="1"/>
    </xf>
    <xf numFmtId="165" fontId="0" fillId="2" borderId="0" xfId="2" applyNumberFormat="1" applyFont="1" applyFill="1" applyAlignment="1">
      <alignment horizontal="left"/>
    </xf>
    <xf numFmtId="165" fontId="0" fillId="2" borderId="0" xfId="2" applyNumberFormat="1" applyFont="1" applyFill="1" applyBorder="1" applyAlignment="1">
      <alignment horizontal="left" wrapText="1"/>
    </xf>
    <xf numFmtId="165" fontId="0" fillId="2" borderId="0" xfId="2" applyNumberFormat="1" applyFont="1" applyFill="1" applyBorder="1" applyAlignment="1">
      <alignment horizontal="center"/>
    </xf>
    <xf numFmtId="165" fontId="0" fillId="2" borderId="0" xfId="2" applyNumberFormat="1" applyFont="1" applyFill="1" applyBorder="1" applyAlignment="1">
      <alignment horizontal="left"/>
    </xf>
    <xf numFmtId="165" fontId="0" fillId="2" borderId="0" xfId="2" applyNumberFormat="1" applyFont="1" applyFill="1" applyAlignment="1">
      <alignment horizontal="left" wrapText="1" indent="3"/>
    </xf>
    <xf numFmtId="165" fontId="0" fillId="2" borderId="0" xfId="2" applyNumberFormat="1" applyFont="1" applyFill="1" applyAlignment="1">
      <alignment horizontal="left" wrapText="1" indent="1"/>
    </xf>
    <xf numFmtId="165" fontId="0" fillId="2" borderId="0" xfId="2" applyNumberFormat="1" applyFont="1" applyFill="1" applyAlignment="1">
      <alignment horizontal="left" wrapText="1" indent="2"/>
    </xf>
    <xf numFmtId="165" fontId="0" fillId="2" borderId="0" xfId="2" applyNumberFormat="1" applyFont="1" applyFill="1" applyBorder="1" applyAlignment="1">
      <alignment horizontal="left" wrapText="1" indent="2"/>
    </xf>
    <xf numFmtId="165" fontId="0" fillId="2" borderId="0" xfId="2" applyNumberFormat="1" applyFont="1" applyFill="1" applyAlignment="1">
      <alignment horizontal="left" wrapText="1"/>
    </xf>
    <xf numFmtId="0" fontId="10" fillId="2" borderId="0" xfId="0" applyFont="1" applyFill="1" applyBorder="1" applyAlignment="1">
      <alignment horizontal="left" wrapText="1"/>
    </xf>
    <xf numFmtId="43" fontId="13" fillId="2" borderId="0" xfId="2" applyFont="1" applyFill="1" applyBorder="1" applyAlignment="1">
      <alignment horizontal="center"/>
    </xf>
    <xf numFmtId="0" fontId="11" fillId="2" borderId="0" xfId="0" applyNumberFormat="1" applyFont="1" applyFill="1" applyAlignment="1">
      <alignment horizontal="left"/>
    </xf>
    <xf numFmtId="0" fontId="10" fillId="2" borderId="0" xfId="0" applyFont="1" applyFill="1" applyAlignment="1">
      <alignment horizontal="left"/>
    </xf>
    <xf numFmtId="0" fontId="10" fillId="2" borderId="0" xfId="0" applyNumberFormat="1" applyFont="1" applyFill="1" applyAlignment="1">
      <alignment horizontal="left" indent="1"/>
    </xf>
    <xf numFmtId="164" fontId="10" fillId="2" borderId="0" xfId="1" applyNumberFormat="1" applyFont="1" applyFill="1"/>
    <xf numFmtId="0" fontId="10" fillId="2" borderId="0" xfId="0" applyNumberFormat="1" applyFont="1" applyFill="1" applyAlignment="1">
      <alignment horizontal="left"/>
    </xf>
    <xf numFmtId="10" fontId="10" fillId="2" borderId="0" xfId="1" applyNumberFormat="1" applyFont="1" applyFill="1"/>
    <xf numFmtId="166" fontId="10" fillId="2" borderId="0" xfId="1" applyNumberFormat="1" applyFont="1" applyFill="1"/>
    <xf numFmtId="0" fontId="10" fillId="2" borderId="0" xfId="0" applyFont="1" applyFill="1" applyAlignment="1">
      <alignment horizontal="left" wrapText="1"/>
    </xf>
    <xf numFmtId="0" fontId="10" fillId="2" borderId="0" xfId="0" applyNumberFormat="1" applyFont="1" applyFill="1" applyAlignment="1">
      <alignment horizontal="left" wrapText="1"/>
    </xf>
    <xf numFmtId="0" fontId="10" fillId="2" borderId="0" xfId="0" applyNumberFormat="1" applyFont="1" applyFill="1" applyAlignment="1">
      <alignment horizontal="left" wrapText="1" indent="1"/>
    </xf>
    <xf numFmtId="0" fontId="16" fillId="2" borderId="0" xfId="0" applyFont="1" applyFill="1" applyBorder="1"/>
    <xf numFmtId="165" fontId="17" fillId="2" borderId="0" xfId="2" applyNumberFormat="1" applyFont="1" applyFill="1" applyBorder="1"/>
    <xf numFmtId="0" fontId="16" fillId="2" borderId="0" xfId="0" applyFont="1" applyFill="1"/>
    <xf numFmtId="165" fontId="10" fillId="2" borderId="0" xfId="2" applyNumberFormat="1" applyFont="1" applyFill="1" applyBorder="1" applyAlignment="1">
      <alignment horizontal="center"/>
    </xf>
    <xf numFmtId="165" fontId="13" fillId="2" borderId="0" xfId="2" applyNumberFormat="1" applyFont="1" applyFill="1" applyBorder="1" applyAlignment="1">
      <alignment horizontal="center"/>
    </xf>
    <xf numFmtId="165" fontId="10" fillId="2" borderId="0" xfId="2" applyNumberFormat="1" applyFont="1" applyFill="1"/>
    <xf numFmtId="9" fontId="11" fillId="2" borderId="0" xfId="1" applyFont="1" applyFill="1" applyBorder="1" applyAlignment="1">
      <alignment horizontal="center"/>
    </xf>
    <xf numFmtId="165" fontId="11" fillId="2" borderId="0" xfId="2" applyNumberFormat="1" applyFont="1" applyFill="1" applyBorder="1" applyAlignment="1">
      <alignment horizontal="center"/>
    </xf>
    <xf numFmtId="9" fontId="10" fillId="2" borderId="0" xfId="1" applyFont="1" applyFill="1"/>
    <xf numFmtId="0" fontId="0" fillId="2" borderId="0" xfId="0" applyFill="1" applyAlignment="1">
      <alignment horizontal="left" indent="1"/>
    </xf>
    <xf numFmtId="0" fontId="9" fillId="2" borderId="0" xfId="0" applyFont="1" applyFill="1"/>
    <xf numFmtId="0" fontId="7" fillId="2" borderId="0" xfId="0" applyFont="1" applyFill="1" applyAlignment="1">
      <alignment horizontal="left"/>
    </xf>
    <xf numFmtId="165" fontId="11" fillId="2" borderId="0" xfId="2" applyNumberFormat="1" applyFont="1" applyFill="1" applyBorder="1"/>
    <xf numFmtId="0" fontId="10" fillId="2" borderId="0" xfId="0" applyFont="1" applyFill="1" applyAlignment="1">
      <alignment vertical="center"/>
    </xf>
    <xf numFmtId="165" fontId="0" fillId="2" borderId="0" xfId="2" applyNumberFormat="1" applyFont="1" applyFill="1" applyBorder="1"/>
    <xf numFmtId="0" fontId="19" fillId="2" borderId="0" xfId="0" applyFont="1" applyFill="1"/>
    <xf numFmtId="0" fontId="20" fillId="2" borderId="0" xfId="0" applyFont="1" applyFill="1" applyBorder="1" applyAlignment="1">
      <alignment horizontal="center"/>
    </xf>
    <xf numFmtId="0" fontId="11" fillId="4" borderId="0" xfId="0" applyFont="1" applyFill="1" applyAlignment="1">
      <alignment horizontal="left" wrapText="1"/>
    </xf>
    <xf numFmtId="165" fontId="11" fillId="4" borderId="2" xfId="2" applyNumberFormat="1" applyFont="1" applyFill="1" applyBorder="1"/>
    <xf numFmtId="165" fontId="9" fillId="2" borderId="0" xfId="2" applyNumberFormat="1" applyFont="1" applyFill="1" applyAlignment="1">
      <alignment horizontal="left" wrapText="1" indent="1"/>
    </xf>
    <xf numFmtId="165" fontId="19" fillId="2" borderId="0" xfId="2" applyNumberFormat="1" applyFont="1" applyFill="1" applyBorder="1" applyAlignment="1">
      <alignment horizontal="left"/>
    </xf>
    <xf numFmtId="165" fontId="19" fillId="2" borderId="0" xfId="2" applyNumberFormat="1" applyFont="1" applyFill="1" applyAlignment="1">
      <alignment horizontal="left"/>
    </xf>
    <xf numFmtId="165" fontId="23" fillId="2" borderId="0" xfId="2" applyNumberFormat="1" applyFont="1" applyFill="1" applyAlignment="1">
      <alignment wrapText="1"/>
    </xf>
    <xf numFmtId="0" fontId="19" fillId="2" borderId="0" xfId="0" applyFont="1" applyFill="1" applyAlignment="1">
      <alignment horizontal="left"/>
    </xf>
    <xf numFmtId="0" fontId="11" fillId="3" borderId="1" xfId="0" applyFont="1" applyFill="1" applyBorder="1" applyAlignment="1">
      <alignment horizontal="center" wrapText="1"/>
    </xf>
    <xf numFmtId="43" fontId="11" fillId="3" borderId="1" xfId="2" applyFont="1" applyFill="1" applyBorder="1" applyAlignment="1">
      <alignment horizontal="center"/>
    </xf>
    <xf numFmtId="0" fontId="11" fillId="3" borderId="1" xfId="0" applyFont="1" applyFill="1" applyBorder="1" applyAlignment="1">
      <alignment horizontal="center"/>
    </xf>
    <xf numFmtId="165" fontId="24" fillId="2" borderId="0" xfId="2" applyNumberFormat="1" applyFont="1" applyFill="1" applyAlignment="1">
      <alignment horizontal="left" vertical="center" wrapText="1"/>
    </xf>
    <xf numFmtId="43" fontId="11" fillId="2" borderId="0" xfId="1" applyNumberFormat="1" applyFont="1" applyFill="1" applyBorder="1"/>
    <xf numFmtId="0" fontId="19" fillId="2" borderId="0" xfId="0" applyFont="1" applyFill="1" applyBorder="1" applyAlignment="1">
      <alignment horizontal="left"/>
    </xf>
    <xf numFmtId="165" fontId="7" fillId="4" borderId="0" xfId="2" applyNumberFormat="1" applyFont="1" applyFill="1" applyAlignment="1">
      <alignment wrapText="1"/>
    </xf>
    <xf numFmtId="43" fontId="11" fillId="4" borderId="0" xfId="2" applyFont="1" applyFill="1"/>
    <xf numFmtId="0" fontId="19" fillId="2" borderId="0" xfId="0" applyFont="1" applyFill="1" applyBorder="1" applyAlignment="1">
      <alignment horizontal="center"/>
    </xf>
    <xf numFmtId="0" fontId="20" fillId="2" borderId="0" xfId="0" applyFont="1" applyFill="1" applyBorder="1" applyAlignment="1">
      <alignment horizontal="left"/>
    </xf>
    <xf numFmtId="0" fontId="20" fillId="2" borderId="0" xfId="0" applyFont="1" applyFill="1" applyAlignment="1">
      <alignment horizontal="left"/>
    </xf>
    <xf numFmtId="43" fontId="10" fillId="5" borderId="0" xfId="2" applyFont="1" applyFill="1"/>
    <xf numFmtId="0" fontId="11" fillId="4" borderId="0" xfId="0" applyFont="1" applyFill="1" applyBorder="1" applyAlignment="1">
      <alignment horizontal="left" wrapText="1"/>
    </xf>
    <xf numFmtId="43" fontId="11" fillId="4" borderId="2" xfId="2" applyFont="1" applyFill="1" applyBorder="1"/>
    <xf numFmtId="0" fontId="26" fillId="2" borderId="0" xfId="0" applyFont="1" applyFill="1"/>
    <xf numFmtId="164" fontId="10" fillId="5" borderId="0" xfId="1" applyNumberFormat="1" applyFont="1" applyFill="1"/>
    <xf numFmtId="43" fontId="11" fillId="5" borderId="0" xfId="2" applyFont="1" applyFill="1"/>
    <xf numFmtId="43" fontId="10" fillId="5" borderId="0" xfId="2" applyFont="1" applyFill="1" applyBorder="1" applyAlignment="1">
      <alignment horizontal="center"/>
    </xf>
    <xf numFmtId="43" fontId="13" fillId="5" borderId="0" xfId="2" applyFont="1" applyFill="1"/>
    <xf numFmtId="43" fontId="14" fillId="5" borderId="0" xfId="2" applyFont="1" applyFill="1"/>
    <xf numFmtId="165" fontId="11" fillId="5" borderId="0" xfId="2" applyNumberFormat="1" applyFont="1" applyFill="1"/>
    <xf numFmtId="165" fontId="26" fillId="2" borderId="0" xfId="2" applyNumberFormat="1" applyFont="1" applyFill="1" applyBorder="1" applyAlignment="1">
      <alignment horizontal="left"/>
    </xf>
    <xf numFmtId="43" fontId="13" fillId="5" borderId="0" xfId="2" applyFont="1" applyFill="1" applyBorder="1" applyAlignment="1">
      <alignment horizontal="center"/>
    </xf>
    <xf numFmtId="165" fontId="14" fillId="5" borderId="0" xfId="2" applyNumberFormat="1" applyFont="1" applyFill="1" applyBorder="1"/>
    <xf numFmtId="165" fontId="10" fillId="5" borderId="0" xfId="2" applyNumberFormat="1" applyFont="1" applyFill="1" applyBorder="1" applyAlignment="1">
      <alignment horizontal="center"/>
    </xf>
    <xf numFmtId="0" fontId="26" fillId="2" borderId="0" xfId="0" applyFont="1" applyFill="1" applyAlignment="1">
      <alignment horizontal="left"/>
    </xf>
    <xf numFmtId="43" fontId="11" fillId="5" borderId="0" xfId="2" applyNumberFormat="1" applyFont="1" applyFill="1"/>
    <xf numFmtId="165" fontId="14" fillId="5" borderId="0" xfId="2" applyNumberFormat="1" applyFont="1" applyFill="1"/>
    <xf numFmtId="0" fontId="26" fillId="2" borderId="0" xfId="0" applyFont="1" applyFill="1" applyBorder="1" applyAlignment="1">
      <alignment wrapText="1"/>
    </xf>
    <xf numFmtId="165" fontId="13" fillId="5" borderId="0" xfId="2" applyNumberFormat="1" applyFont="1" applyFill="1" applyBorder="1" applyAlignment="1">
      <alignment horizontal="center"/>
    </xf>
    <xf numFmtId="0" fontId="19" fillId="2" borderId="0" xfId="0" quotePrefix="1" applyFont="1" applyFill="1" applyAlignment="1">
      <alignment horizontal="left"/>
    </xf>
    <xf numFmtId="165" fontId="6" fillId="2" borderId="0" xfId="2" applyNumberFormat="1" applyFont="1" applyFill="1" applyAlignment="1">
      <alignment horizontal="left"/>
    </xf>
    <xf numFmtId="0" fontId="0" fillId="2" borderId="0" xfId="0" applyFill="1" applyAlignment="1">
      <alignment horizontal="left"/>
    </xf>
    <xf numFmtId="0" fontId="7" fillId="3" borderId="1" xfId="0" applyFont="1" applyFill="1" applyBorder="1" applyAlignment="1">
      <alignment horizontal="center" wrapText="1"/>
    </xf>
    <xf numFmtId="43" fontId="7" fillId="3" borderId="1" xfId="2" applyFont="1" applyFill="1" applyBorder="1" applyAlignment="1">
      <alignment horizontal="center"/>
    </xf>
    <xf numFmtId="0" fontId="7" fillId="3" borderId="1" xfId="0" applyFont="1" applyFill="1" applyBorder="1" applyAlignment="1">
      <alignment horizontal="center"/>
    </xf>
    <xf numFmtId="0" fontId="7" fillId="4" borderId="0" xfId="0" applyFont="1" applyFill="1" applyAlignment="1">
      <alignment horizontal="left"/>
    </xf>
    <xf numFmtId="43" fontId="7" fillId="4" borderId="0" xfId="2" applyFont="1" applyFill="1"/>
    <xf numFmtId="43" fontId="0" fillId="6" borderId="0" xfId="2" applyFont="1" applyFill="1"/>
    <xf numFmtId="165" fontId="11" fillId="4" borderId="0" xfId="2" applyNumberFormat="1" applyFont="1" applyFill="1"/>
    <xf numFmtId="0" fontId="26" fillId="2" borderId="0" xfId="0" applyFont="1" applyFill="1" applyBorder="1" applyAlignment="1">
      <alignment horizontal="left"/>
    </xf>
    <xf numFmtId="0" fontId="0" fillId="2" borderId="0" xfId="0" applyFill="1"/>
    <xf numFmtId="0" fontId="16" fillId="2" borderId="0" xfId="0" applyFont="1" applyFill="1"/>
    <xf numFmtId="165" fontId="30" fillId="2" borderId="0" xfId="4" applyNumberFormat="1" applyFont="1" applyFill="1" applyBorder="1"/>
    <xf numFmtId="0" fontId="29" fillId="2" borderId="0" xfId="4" applyFont="1" applyFill="1"/>
    <xf numFmtId="165" fontId="16" fillId="2" borderId="0" xfId="2" applyNumberFormat="1" applyFont="1" applyFill="1" applyBorder="1"/>
    <xf numFmtId="0" fontId="31" fillId="2" borderId="0" xfId="0" applyFont="1" applyFill="1"/>
    <xf numFmtId="165" fontId="16" fillId="2" borderId="0" xfId="2" applyNumberFormat="1" applyFont="1" applyFill="1" applyBorder="1" applyAlignment="1">
      <alignment vertical="center"/>
    </xf>
    <xf numFmtId="165" fontId="11" fillId="2" borderId="0" xfId="2" applyNumberFormat="1" applyFont="1" applyFill="1" applyBorder="1" applyAlignment="1">
      <alignment vertical="center"/>
    </xf>
    <xf numFmtId="165" fontId="13" fillId="6" borderId="0" xfId="2" applyNumberFormat="1" applyFont="1" applyFill="1" applyBorder="1" applyAlignment="1">
      <alignment vertical="center"/>
    </xf>
    <xf numFmtId="0" fontId="5" fillId="2" borderId="0" xfId="0" applyFont="1" applyFill="1" applyBorder="1" applyAlignment="1">
      <alignment vertical="center"/>
    </xf>
    <xf numFmtId="9" fontId="5" fillId="2" borderId="0" xfId="1" applyFont="1" applyFill="1" applyBorder="1" applyAlignment="1">
      <alignment vertical="center"/>
    </xf>
    <xf numFmtId="0" fontId="31" fillId="2" borderId="0" xfId="0" applyFont="1" applyFill="1" applyAlignment="1">
      <alignment vertical="center"/>
    </xf>
    <xf numFmtId="43" fontId="10" fillId="2" borderId="0" xfId="2" applyFont="1" applyFill="1" applyBorder="1"/>
    <xf numFmtId="0" fontId="10" fillId="2" borderId="0" xfId="0" applyFont="1" applyFill="1" applyBorder="1"/>
    <xf numFmtId="0" fontId="0" fillId="2" borderId="0" xfId="0" applyFill="1" applyBorder="1"/>
    <xf numFmtId="0" fontId="16" fillId="2" borderId="0" xfId="0" applyFont="1" applyFill="1" applyBorder="1" applyAlignment="1">
      <alignment horizontal="right"/>
    </xf>
    <xf numFmtId="0" fontId="0" fillId="2" borderId="0" xfId="0" applyFill="1" applyBorder="1" applyAlignment="1">
      <alignment vertical="center"/>
    </xf>
    <xf numFmtId="0" fontId="16" fillId="2" borderId="0" xfId="0" applyFont="1" applyFill="1" applyBorder="1" applyAlignment="1">
      <alignment horizontal="right" vertical="center"/>
    </xf>
    <xf numFmtId="165" fontId="13" fillId="2" borderId="0" xfId="2" applyNumberFormat="1" applyFont="1" applyFill="1" applyBorder="1" applyAlignment="1">
      <alignment vertical="center"/>
    </xf>
    <xf numFmtId="0" fontId="31" fillId="2" borderId="0" xfId="0" applyFont="1" applyFill="1" applyBorder="1" applyAlignment="1">
      <alignment vertical="center"/>
    </xf>
    <xf numFmtId="0" fontId="11" fillId="2" borderId="0" xfId="0" applyFont="1" applyFill="1" applyBorder="1" applyAlignment="1">
      <alignment vertical="center"/>
    </xf>
    <xf numFmtId="165" fontId="10" fillId="2" borderId="0" xfId="2" applyNumberFormat="1" applyFont="1" applyFill="1" applyBorder="1" applyAlignment="1">
      <alignment vertical="center"/>
    </xf>
    <xf numFmtId="0" fontId="11" fillId="2" borderId="0" xfId="0" applyFont="1" applyFill="1" applyBorder="1" applyAlignment="1">
      <alignment horizontal="left" vertical="center" wrapText="1"/>
    </xf>
    <xf numFmtId="0" fontId="10" fillId="2" borderId="0" xfId="0" applyFont="1" applyFill="1" applyBorder="1" applyAlignment="1">
      <alignment vertical="center"/>
    </xf>
    <xf numFmtId="165" fontId="0" fillId="2" borderId="0" xfId="2" applyNumberFormat="1" applyFont="1" applyFill="1" applyAlignment="1">
      <alignment horizontal="right" wrapText="1" indent="1"/>
    </xf>
    <xf numFmtId="0" fontId="32" fillId="2" borderId="0" xfId="0" applyFont="1" applyFill="1" applyBorder="1" applyAlignment="1">
      <alignment horizontal="left" wrapText="1"/>
    </xf>
    <xf numFmtId="0" fontId="32" fillId="2" borderId="0" xfId="0" applyFont="1" applyFill="1"/>
    <xf numFmtId="165" fontId="11" fillId="4" borderId="3" xfId="1" applyNumberFormat="1" applyFont="1" applyFill="1" applyBorder="1"/>
    <xf numFmtId="165" fontId="10" fillId="2" borderId="0" xfId="1" applyNumberFormat="1" applyFont="1" applyFill="1"/>
    <xf numFmtId="165" fontId="21" fillId="3" borderId="0" xfId="2" applyNumberFormat="1" applyFont="1" applyFill="1" applyBorder="1"/>
    <xf numFmtId="165" fontId="21" fillId="3" borderId="0" xfId="2" applyNumberFormat="1" applyFont="1" applyFill="1" applyBorder="1" applyAlignment="1">
      <alignment horizontal="center"/>
    </xf>
    <xf numFmtId="165" fontId="9" fillId="2" borderId="0" xfId="2" applyNumberFormat="1" applyFont="1" applyFill="1" applyBorder="1" applyAlignment="1">
      <alignment horizontal="left" wrapText="1"/>
    </xf>
    <xf numFmtId="165" fontId="0" fillId="2" borderId="0" xfId="2" applyNumberFormat="1" applyFont="1" applyFill="1" applyBorder="1" applyAlignment="1">
      <alignment horizontal="left" indent="1"/>
    </xf>
    <xf numFmtId="165" fontId="29" fillId="2" borderId="0" xfId="4" applyNumberFormat="1" applyFont="1" applyFill="1" applyBorder="1"/>
    <xf numFmtId="165" fontId="9" fillId="2" borderId="0" xfId="2" applyNumberFormat="1" applyFont="1" applyFill="1" applyBorder="1" applyAlignment="1"/>
    <xf numFmtId="165" fontId="21" fillId="8" borderId="0" xfId="2" applyNumberFormat="1" applyFont="1" applyFill="1" applyBorder="1" applyAlignment="1">
      <alignment horizontal="center" wrapText="1"/>
    </xf>
    <xf numFmtId="165" fontId="21" fillId="8" borderId="0" xfId="2" applyNumberFormat="1" applyFont="1" applyFill="1" applyBorder="1" applyAlignment="1">
      <alignment horizontal="center"/>
    </xf>
    <xf numFmtId="165" fontId="4" fillId="2" borderId="0" xfId="2" applyNumberFormat="1" applyFont="1" applyFill="1" applyBorder="1" applyAlignment="1">
      <alignment horizontal="left"/>
    </xf>
    <xf numFmtId="165" fontId="0" fillId="2" borderId="0" xfId="2" applyNumberFormat="1" applyFont="1" applyFill="1" applyBorder="1" applyAlignment="1">
      <alignment horizontal="left" wrapText="1" indent="1"/>
    </xf>
    <xf numFmtId="164" fontId="6" fillId="2" borderId="0" xfId="1" applyNumberFormat="1" applyFont="1" applyFill="1" applyBorder="1"/>
    <xf numFmtId="165" fontId="22" fillId="2" borderId="0" xfId="2" applyNumberFormat="1" applyFont="1" applyFill="1" applyBorder="1" applyAlignment="1">
      <alignment horizontal="left"/>
    </xf>
    <xf numFmtId="0" fontId="31" fillId="2" borderId="0" xfId="0" applyFont="1" applyFill="1" applyBorder="1"/>
    <xf numFmtId="0" fontId="27" fillId="2" borderId="1" xfId="0" applyFont="1" applyFill="1" applyBorder="1" applyAlignment="1">
      <alignment horizontal="center"/>
    </xf>
    <xf numFmtId="0" fontId="33" fillId="2" borderId="0" xfId="0" applyFont="1" applyFill="1" applyBorder="1"/>
    <xf numFmtId="43" fontId="10" fillId="7" borderId="0" xfId="2" applyFont="1" applyFill="1" applyBorder="1"/>
    <xf numFmtId="0" fontId="18" fillId="2" borderId="0" xfId="0" applyFont="1" applyFill="1"/>
    <xf numFmtId="165" fontId="2" fillId="2" borderId="0" xfId="2" applyNumberFormat="1" applyFont="1" applyFill="1" applyBorder="1" applyAlignment="1">
      <alignment vertical="center"/>
    </xf>
    <xf numFmtId="0" fontId="2" fillId="2" borderId="0" xfId="0" applyFont="1" applyFill="1" applyBorder="1" applyAlignment="1">
      <alignment vertical="center"/>
    </xf>
    <xf numFmtId="167" fontId="11" fillId="2" borderId="0" xfId="3" applyNumberFormat="1" applyFont="1" applyFill="1" applyBorder="1" applyAlignment="1">
      <alignment vertical="center"/>
    </xf>
    <xf numFmtId="0" fontId="2" fillId="2" borderId="0" xfId="0" applyFont="1" applyFill="1" applyBorder="1" applyAlignment="1">
      <alignment horizontal="left" vertical="center" wrapText="1"/>
    </xf>
    <xf numFmtId="167" fontId="10" fillId="7" borderId="0" xfId="2" applyNumberFormat="1" applyFont="1" applyFill="1" applyBorder="1" applyAlignment="1">
      <alignment vertical="center"/>
    </xf>
    <xf numFmtId="167" fontId="11" fillId="2" borderId="0" xfId="2" applyNumberFormat="1" applyFont="1" applyFill="1" applyBorder="1" applyAlignment="1">
      <alignment vertical="center"/>
    </xf>
    <xf numFmtId="167" fontId="13" fillId="2" borderId="0" xfId="2" applyNumberFormat="1" applyFont="1" applyFill="1" applyBorder="1" applyAlignment="1">
      <alignment vertical="center"/>
    </xf>
    <xf numFmtId="167" fontId="11" fillId="2" borderId="0" xfId="1" applyNumberFormat="1" applyFont="1" applyFill="1" applyBorder="1" applyAlignment="1">
      <alignment vertical="center"/>
    </xf>
    <xf numFmtId="167" fontId="4" fillId="7" borderId="0" xfId="2" applyNumberFormat="1" applyFont="1" applyFill="1" applyBorder="1" applyAlignment="1">
      <alignment vertical="center"/>
    </xf>
    <xf numFmtId="167" fontId="10" fillId="2" borderId="0" xfId="2" applyNumberFormat="1" applyFont="1" applyFill="1" applyBorder="1" applyAlignment="1">
      <alignment vertical="center"/>
    </xf>
    <xf numFmtId="167" fontId="13" fillId="7" borderId="0" xfId="2" applyNumberFormat="1" applyFont="1" applyFill="1" applyBorder="1" applyAlignment="1">
      <alignment vertical="center"/>
    </xf>
    <xf numFmtId="167" fontId="11" fillId="2" borderId="3" xfId="2" applyNumberFormat="1" applyFont="1" applyFill="1" applyBorder="1" applyAlignment="1">
      <alignment vertical="center"/>
    </xf>
    <xf numFmtId="167" fontId="11" fillId="2" borderId="4" xfId="2" applyNumberFormat="1" applyFont="1" applyFill="1" applyBorder="1" applyAlignment="1">
      <alignment vertical="center"/>
    </xf>
    <xf numFmtId="0" fontId="2" fillId="2" borderId="0" xfId="0" applyFont="1" applyFill="1" applyBorder="1" applyAlignment="1">
      <alignment horizontal="left" vertical="center" wrapText="1" indent="1"/>
    </xf>
    <xf numFmtId="0" fontId="2" fillId="2" borderId="0" xfId="0" applyFont="1" applyFill="1" applyBorder="1" applyAlignment="1"/>
    <xf numFmtId="9" fontId="2" fillId="2" borderId="0" xfId="1" applyFont="1" applyFill="1" applyBorder="1"/>
    <xf numFmtId="164" fontId="2" fillId="2" borderId="0" xfId="1" applyNumberFormat="1" applyFont="1" applyFill="1" applyBorder="1" applyAlignment="1">
      <alignment vertical="center"/>
    </xf>
    <xf numFmtId="165" fontId="2" fillId="6" borderId="0" xfId="2" applyNumberFormat="1" applyFont="1" applyFill="1" applyBorder="1" applyAlignment="1">
      <alignment vertical="center"/>
    </xf>
    <xf numFmtId="9" fontId="2" fillId="2" borderId="0" xfId="1" applyFont="1" applyFill="1" applyBorder="1" applyAlignment="1">
      <alignment vertical="center"/>
    </xf>
    <xf numFmtId="165" fontId="19" fillId="2" borderId="0" xfId="2" quotePrefix="1" applyNumberFormat="1" applyFont="1" applyFill="1" applyBorder="1"/>
    <xf numFmtId="165" fontId="19" fillId="2" borderId="0" xfId="2" applyNumberFormat="1" applyFont="1" applyFill="1" applyBorder="1"/>
    <xf numFmtId="165" fontId="34" fillId="2" borderId="0" xfId="2" applyNumberFormat="1" applyFont="1" applyFill="1" applyBorder="1"/>
    <xf numFmtId="165" fontId="19" fillId="2" borderId="0" xfId="2" applyNumberFormat="1" applyFont="1" applyFill="1" applyBorder="1" applyAlignment="1">
      <alignment vertical="center"/>
    </xf>
    <xf numFmtId="165" fontId="34" fillId="2" borderId="0" xfId="2" applyNumberFormat="1" applyFont="1" applyFill="1" applyBorder="1" applyAlignment="1">
      <alignment vertical="center"/>
    </xf>
    <xf numFmtId="0" fontId="19" fillId="2" borderId="0" xfId="0" applyFont="1" applyFill="1" applyBorder="1" applyAlignment="1">
      <alignment vertical="center"/>
    </xf>
    <xf numFmtId="0" fontId="2" fillId="6" borderId="5" xfId="0" applyFont="1" applyFill="1" applyBorder="1"/>
    <xf numFmtId="0" fontId="2" fillId="6" borderId="6" xfId="0" applyFont="1" applyFill="1" applyBorder="1"/>
    <xf numFmtId="0" fontId="2" fillId="6" borderId="6" xfId="0" applyFont="1" applyFill="1" applyBorder="1" applyAlignment="1">
      <alignment horizontal="right"/>
    </xf>
    <xf numFmtId="0" fontId="2" fillId="6" borderId="7" xfId="0" applyFont="1" applyFill="1" applyBorder="1"/>
    <xf numFmtId="0" fontId="2" fillId="2" borderId="0" xfId="0" applyFont="1" applyFill="1"/>
    <xf numFmtId="0" fontId="18" fillId="2" borderId="0" xfId="0" applyFont="1" applyFill="1" applyBorder="1" applyAlignment="1">
      <alignment horizontal="left"/>
    </xf>
    <xf numFmtId="0" fontId="2" fillId="2" borderId="0" xfId="0" applyFont="1" applyFill="1" applyBorder="1" applyAlignment="1">
      <alignment horizontal="left" vertical="center" indent="2"/>
    </xf>
    <xf numFmtId="0" fontId="5" fillId="2" borderId="0" xfId="0" applyFont="1" applyFill="1" applyBorder="1" applyAlignment="1">
      <alignment horizontal="left" vertical="center" wrapText="1" indent="2"/>
    </xf>
    <xf numFmtId="167" fontId="2" fillId="2" borderId="0" xfId="2" applyNumberFormat="1" applyFont="1" applyFill="1" applyBorder="1" applyAlignment="1">
      <alignment vertical="center"/>
    </xf>
    <xf numFmtId="0" fontId="10" fillId="2" borderId="0" xfId="0" applyFont="1" applyFill="1" applyAlignment="1">
      <alignment horizontal="right"/>
    </xf>
    <xf numFmtId="0" fontId="10" fillId="2" borderId="0" xfId="0" applyFont="1" applyFill="1" applyAlignment="1">
      <alignment horizontal="right" vertical="center"/>
    </xf>
    <xf numFmtId="0" fontId="2" fillId="2" borderId="0" xfId="0" applyFont="1" applyFill="1" applyAlignment="1">
      <alignment horizontal="right" vertical="center"/>
    </xf>
    <xf numFmtId="0" fontId="2" fillId="2" borderId="0" xfId="0" applyFont="1" applyFill="1" applyAlignment="1">
      <alignment horizontal="right"/>
    </xf>
    <xf numFmtId="0" fontId="16" fillId="2" borderId="0" xfId="0" applyFont="1" applyFill="1" applyAlignment="1">
      <alignment horizontal="right"/>
    </xf>
    <xf numFmtId="0" fontId="2" fillId="2" borderId="0" xfId="0" applyFont="1" applyFill="1" applyBorder="1"/>
    <xf numFmtId="0" fontId="2" fillId="2" borderId="0" xfId="0" applyFont="1" applyFill="1" applyAlignment="1">
      <alignment vertical="center"/>
    </xf>
    <xf numFmtId="0" fontId="18" fillId="2" borderId="0" xfId="0" applyFont="1" applyFill="1" applyBorder="1" applyAlignment="1">
      <alignment vertical="center"/>
    </xf>
    <xf numFmtId="167" fontId="10" fillId="2" borderId="0" xfId="0" applyNumberFormat="1" applyFont="1" applyFill="1" applyBorder="1"/>
    <xf numFmtId="0" fontId="11" fillId="2" borderId="0" xfId="0" applyFont="1" applyFill="1" applyBorder="1"/>
    <xf numFmtId="0" fontId="11" fillId="2" borderId="0" xfId="0" applyFont="1" applyFill="1" applyBorder="1" applyAlignment="1">
      <alignment wrapText="1"/>
    </xf>
    <xf numFmtId="0" fontId="15" fillId="2" borderId="0" xfId="0" applyFont="1" applyFill="1" applyBorder="1" applyAlignment="1">
      <alignment horizontal="left" vertical="center" wrapText="1" indent="1"/>
    </xf>
    <xf numFmtId="0" fontId="5" fillId="2" borderId="0" xfId="0" applyFont="1" applyFill="1" applyBorder="1" applyAlignment="1">
      <alignment horizontal="left" vertical="center" indent="1"/>
    </xf>
    <xf numFmtId="0" fontId="5" fillId="2" borderId="0" xfId="0" applyFont="1" applyFill="1" applyBorder="1" applyAlignment="1">
      <alignment horizontal="left" vertical="center" wrapText="1" indent="1"/>
    </xf>
    <xf numFmtId="0" fontId="11" fillId="2" borderId="0" xfId="0" applyFont="1" applyFill="1" applyBorder="1" applyAlignment="1">
      <alignment horizontal="left" vertical="center" wrapText="1" indent="1"/>
    </xf>
    <xf numFmtId="0" fontId="3" fillId="2" borderId="0" xfId="0" applyFont="1" applyFill="1" applyBorder="1" applyAlignment="1">
      <alignment horizontal="left" vertical="center" wrapText="1" indent="1"/>
    </xf>
    <xf numFmtId="0" fontId="2" fillId="2" borderId="0" xfId="0" applyFont="1" applyFill="1" applyBorder="1" applyAlignment="1">
      <alignment horizontal="left" vertical="center" wrapText="1" indent="2"/>
    </xf>
    <xf numFmtId="0" fontId="15" fillId="2" borderId="0" xfId="0" applyFont="1" applyFill="1" applyBorder="1" applyAlignment="1">
      <alignment horizontal="left" vertical="center" wrapText="1" indent="2"/>
    </xf>
    <xf numFmtId="0" fontId="2" fillId="2" borderId="0" xfId="0" applyFont="1" applyFill="1" applyBorder="1" applyAlignment="1">
      <alignment horizontal="left" vertical="center" indent="4"/>
    </xf>
    <xf numFmtId="0" fontId="5" fillId="2" borderId="0" xfId="0" applyFont="1" applyFill="1" applyBorder="1" applyAlignment="1">
      <alignment horizontal="left" vertical="center" wrapText="1" indent="4"/>
    </xf>
    <xf numFmtId="0" fontId="11" fillId="2" borderId="0" xfId="0" applyFont="1" applyFill="1" applyBorder="1" applyAlignment="1">
      <alignment horizontal="left" vertical="center" wrapText="1" indent="2"/>
    </xf>
    <xf numFmtId="0" fontId="2" fillId="2" borderId="0" xfId="0" applyFont="1" applyFill="1" applyBorder="1" applyAlignment="1">
      <alignment horizontal="left" vertical="center" wrapText="1" indent="3"/>
    </xf>
    <xf numFmtId="0" fontId="10" fillId="2" borderId="0" xfId="0" applyFont="1" applyFill="1" applyBorder="1" applyAlignment="1">
      <alignment horizontal="left" wrapText="1" indent="2"/>
    </xf>
    <xf numFmtId="167" fontId="11" fillId="2" borderId="1" xfId="2" applyNumberFormat="1" applyFont="1" applyFill="1" applyBorder="1" applyAlignment="1">
      <alignment vertical="center"/>
    </xf>
    <xf numFmtId="0" fontId="2" fillId="2" borderId="0" xfId="0" applyFont="1" applyFill="1" applyAlignment="1"/>
    <xf numFmtId="0" fontId="2" fillId="2" borderId="0" xfId="0" applyFont="1" applyFill="1" applyBorder="1" applyAlignment="1">
      <alignment horizontal="left" indent="1"/>
    </xf>
    <xf numFmtId="165" fontId="13" fillId="2" borderId="0" xfId="0" applyNumberFormat="1" applyFont="1" applyFill="1" applyBorder="1"/>
    <xf numFmtId="0" fontId="11" fillId="9" borderId="0" xfId="0" applyFont="1" applyFill="1" applyBorder="1"/>
    <xf numFmtId="0" fontId="36" fillId="2" borderId="0" xfId="0" applyFont="1" applyFill="1" applyBorder="1"/>
    <xf numFmtId="165" fontId="1" fillId="2" borderId="0" xfId="2" applyNumberFormat="1" applyFont="1" applyFill="1" applyBorder="1" applyAlignment="1">
      <alignment horizontal="left"/>
    </xf>
    <xf numFmtId="165" fontId="7" fillId="2" borderId="0" xfId="2" applyNumberFormat="1" applyFont="1" applyFill="1" applyBorder="1"/>
    <xf numFmtId="167" fontId="7" fillId="2" borderId="2" xfId="2" applyNumberFormat="1" applyFont="1" applyFill="1" applyBorder="1"/>
    <xf numFmtId="0" fontId="2" fillId="2" borderId="0" xfId="0" applyFont="1" applyFill="1" applyAlignment="1">
      <alignment horizontal="left" wrapText="1" indent="1"/>
    </xf>
    <xf numFmtId="0" fontId="2" fillId="2" borderId="0" xfId="0" applyFont="1" applyFill="1" applyBorder="1" applyAlignment="1">
      <alignment horizontal="left" wrapText="1" indent="1"/>
    </xf>
    <xf numFmtId="167" fontId="2" fillId="7" borderId="0" xfId="2" applyNumberFormat="1" applyFont="1" applyFill="1" applyBorder="1" applyAlignment="1">
      <alignment vertical="center"/>
    </xf>
    <xf numFmtId="0" fontId="31" fillId="2" borderId="0" xfId="0" applyFont="1" applyFill="1" applyBorder="1" applyAlignment="1">
      <alignment horizontal="left" vertical="center" wrapText="1" indent="2"/>
    </xf>
    <xf numFmtId="0" fontId="31" fillId="2" borderId="0" xfId="0" applyFont="1" applyFill="1" applyAlignment="1">
      <alignment horizontal="right" vertical="center"/>
    </xf>
    <xf numFmtId="0" fontId="38" fillId="2" borderId="0" xfId="0" applyFont="1" applyFill="1" applyBorder="1"/>
    <xf numFmtId="165" fontId="2" fillId="2" borderId="0" xfId="2" applyNumberFormat="1" applyFont="1" applyFill="1" applyBorder="1"/>
    <xf numFmtId="167" fontId="2" fillId="9" borderId="0" xfId="0" applyNumberFormat="1" applyFont="1" applyFill="1" applyBorder="1"/>
    <xf numFmtId="165" fontId="2" fillId="2" borderId="0" xfId="0" applyNumberFormat="1" applyFont="1" applyFill="1" applyBorder="1"/>
    <xf numFmtId="167" fontId="2" fillId="2" borderId="0" xfId="0" applyNumberFormat="1" applyFont="1" applyFill="1"/>
    <xf numFmtId="0" fontId="7" fillId="2" borderId="0" xfId="0" applyFont="1" applyFill="1"/>
    <xf numFmtId="0" fontId="37" fillId="10" borderId="0" xfId="0" applyFont="1" applyFill="1" applyBorder="1"/>
    <xf numFmtId="0" fontId="19" fillId="10" borderId="0" xfId="0" applyFont="1" applyFill="1"/>
    <xf numFmtId="0" fontId="40" fillId="10" borderId="0" xfId="0" applyFont="1" applyFill="1" applyBorder="1" applyAlignment="1"/>
    <xf numFmtId="0" fontId="7" fillId="2" borderId="0" xfId="0" applyFont="1" applyFill="1" applyBorder="1" applyAlignment="1"/>
    <xf numFmtId="0" fontId="20" fillId="2" borderId="0" xfId="0" applyFont="1" applyFill="1" applyBorder="1" applyAlignment="1">
      <alignment wrapText="1"/>
    </xf>
    <xf numFmtId="167" fontId="2" fillId="2" borderId="0" xfId="0" applyNumberFormat="1" applyFont="1" applyFill="1" applyAlignment="1">
      <alignment vertical="center"/>
    </xf>
    <xf numFmtId="0" fontId="35" fillId="2" borderId="0" xfId="0" applyFont="1" applyFill="1" applyBorder="1" applyAlignment="1">
      <alignment vertical="center"/>
    </xf>
    <xf numFmtId="167" fontId="35" fillId="2" borderId="0" xfId="3" applyNumberFormat="1" applyFont="1" applyFill="1" applyBorder="1" applyAlignment="1">
      <alignment vertical="center"/>
    </xf>
    <xf numFmtId="0" fontId="7" fillId="2" borderId="0" xfId="0" applyFont="1" applyFill="1" applyBorder="1" applyAlignment="1">
      <alignment vertical="center"/>
    </xf>
    <xf numFmtId="165" fontId="13" fillId="2" borderId="0" xfId="2" applyNumberFormat="1" applyFont="1" applyFill="1" applyBorder="1"/>
    <xf numFmtId="165" fontId="41" fillId="2" borderId="0" xfId="2" quotePrefix="1" applyNumberFormat="1" applyFont="1" applyFill="1" applyBorder="1" applyAlignment="1">
      <alignment vertical="center"/>
    </xf>
    <xf numFmtId="165" fontId="26" fillId="2" borderId="0" xfId="2" quotePrefix="1" applyNumberFormat="1" applyFont="1" applyFill="1" applyBorder="1" applyAlignment="1">
      <alignment vertical="center"/>
    </xf>
    <xf numFmtId="0" fontId="11" fillId="3" borderId="0" xfId="0" applyFont="1" applyFill="1" applyBorder="1" applyAlignment="1">
      <alignment horizontal="right" vertical="center"/>
    </xf>
    <xf numFmtId="6" fontId="2" fillId="2" borderId="0" xfId="0" applyNumberFormat="1" applyFont="1" applyFill="1"/>
    <xf numFmtId="0" fontId="40" fillId="10" borderId="0" xfId="0" applyFont="1" applyFill="1" applyBorder="1" applyAlignment="1">
      <alignment vertical="center" wrapText="1"/>
    </xf>
    <xf numFmtId="165" fontId="42" fillId="10" borderId="0" xfId="2" applyNumberFormat="1" applyFont="1" applyFill="1" applyBorder="1" applyAlignment="1">
      <alignment vertical="center"/>
    </xf>
    <xf numFmtId="0" fontId="42" fillId="10" borderId="0" xfId="0" applyFont="1" applyFill="1" applyBorder="1" applyAlignment="1">
      <alignment vertical="center"/>
    </xf>
    <xf numFmtId="0" fontId="40" fillId="10" borderId="0" xfId="0" applyFont="1" applyFill="1" applyBorder="1" applyAlignment="1">
      <alignment wrapText="1"/>
    </xf>
    <xf numFmtId="43" fontId="42" fillId="10" borderId="0" xfId="2" applyFont="1" applyFill="1" applyBorder="1"/>
    <xf numFmtId="0" fontId="42" fillId="10" borderId="0" xfId="0" applyFont="1" applyFill="1" applyBorder="1"/>
    <xf numFmtId="0" fontId="40" fillId="10" borderId="0" xfId="0" applyFont="1" applyFill="1" applyBorder="1" applyAlignment="1">
      <alignment horizontal="left" wrapText="1"/>
    </xf>
    <xf numFmtId="43" fontId="40" fillId="10" borderId="0" xfId="2" applyFont="1" applyFill="1" applyBorder="1" applyAlignment="1">
      <alignment horizontal="center"/>
    </xf>
    <xf numFmtId="0" fontId="40" fillId="10" borderId="0" xfId="0" applyFont="1" applyFill="1" applyBorder="1" applyAlignment="1">
      <alignment horizontal="center"/>
    </xf>
    <xf numFmtId="0" fontId="11" fillId="9" borderId="0" xfId="0" applyFont="1" applyFill="1" applyBorder="1" applyAlignment="1">
      <alignment vertical="center" wrapText="1"/>
    </xf>
    <xf numFmtId="167" fontId="11" fillId="9" borderId="2" xfId="2" applyNumberFormat="1" applyFont="1" applyFill="1" applyBorder="1" applyAlignment="1">
      <alignment vertical="center"/>
    </xf>
    <xf numFmtId="0" fontId="44" fillId="2" borderId="0" xfId="0" applyFont="1" applyFill="1" applyBorder="1"/>
    <xf numFmtId="167" fontId="2" fillId="2" borderId="0" xfId="0" applyNumberFormat="1" applyFont="1" applyFill="1" applyBorder="1"/>
    <xf numFmtId="0" fontId="44" fillId="2" borderId="8" xfId="0" applyFont="1" applyFill="1" applyBorder="1"/>
    <xf numFmtId="167" fontId="2" fillId="2" borderId="9" xfId="0" applyNumberFormat="1" applyFont="1" applyFill="1" applyBorder="1"/>
    <xf numFmtId="0" fontId="2" fillId="2" borderId="9" xfId="0" applyFont="1" applyFill="1" applyBorder="1"/>
    <xf numFmtId="0" fontId="16" fillId="2" borderId="11" xfId="0" quotePrefix="1" applyFont="1" applyFill="1" applyBorder="1" applyAlignment="1">
      <alignment horizontal="left" indent="2"/>
    </xf>
    <xf numFmtId="0" fontId="2" fillId="2" borderId="12" xfId="0" applyFont="1" applyFill="1" applyBorder="1"/>
    <xf numFmtId="165" fontId="2" fillId="2" borderId="12" xfId="2" applyNumberFormat="1" applyFont="1" applyFill="1" applyBorder="1"/>
    <xf numFmtId="165" fontId="2" fillId="2" borderId="13" xfId="2" applyNumberFormat="1" applyFont="1" applyFill="1" applyBorder="1"/>
    <xf numFmtId="0" fontId="18" fillId="2" borderId="0" xfId="0" applyFont="1" applyFill="1" applyBorder="1"/>
    <xf numFmtId="43" fontId="27" fillId="2" borderId="0" xfId="2" applyFont="1" applyFill="1" applyBorder="1" applyAlignment="1">
      <alignment horizontal="center"/>
    </xf>
    <xf numFmtId="164" fontId="2" fillId="2" borderId="9" xfId="1" applyNumberFormat="1" applyFont="1" applyFill="1" applyBorder="1"/>
    <xf numFmtId="164" fontId="2" fillId="2" borderId="10" xfId="1" applyNumberFormat="1" applyFont="1" applyFill="1" applyBorder="1"/>
    <xf numFmtId="0" fontId="43" fillId="2" borderId="0" xfId="0" applyFont="1" applyFill="1" applyBorder="1" applyAlignment="1">
      <alignment horizontal="left" wrapText="1"/>
    </xf>
    <xf numFmtId="0" fontId="7" fillId="2" borderId="0" xfId="0" applyFont="1" applyFill="1" applyBorder="1" applyAlignment="1">
      <alignment horizontal="left" vertical="center" wrapText="1"/>
    </xf>
    <xf numFmtId="0" fontId="7" fillId="2" borderId="0" xfId="0" applyFont="1" applyFill="1" applyBorder="1" applyAlignment="1">
      <alignment wrapText="1"/>
    </xf>
    <xf numFmtId="0" fontId="45" fillId="2" borderId="0" xfId="0" applyFont="1" applyFill="1" applyBorder="1" applyAlignment="1">
      <alignment vertical="center"/>
    </xf>
    <xf numFmtId="0" fontId="31" fillId="2" borderId="0" xfId="0" applyFont="1" applyFill="1" applyBorder="1" applyAlignment="1">
      <alignment horizontal="left" indent="2"/>
    </xf>
    <xf numFmtId="0" fontId="27" fillId="2" borderId="0" xfId="0" applyFont="1" applyFill="1" applyBorder="1" applyAlignment="1">
      <alignment horizontal="left" vertical="center" wrapText="1" indent="2"/>
    </xf>
    <xf numFmtId="165" fontId="24" fillId="2" borderId="0" xfId="2" applyNumberFormat="1" applyFont="1" applyFill="1" applyAlignment="1">
      <alignment horizontal="left" vertical="center" wrapText="1"/>
    </xf>
    <xf numFmtId="0" fontId="11" fillId="9" borderId="0" xfId="0" applyFont="1" applyFill="1" applyBorder="1"/>
    <xf numFmtId="43" fontId="46" fillId="2" borderId="0" xfId="2" applyFont="1" applyFill="1" applyBorder="1" applyAlignment="1">
      <alignment horizontal="left"/>
    </xf>
    <xf numFmtId="165" fontId="2" fillId="2" borderId="0" xfId="2" applyNumberFormat="1" applyFont="1" applyFill="1" applyBorder="1" applyAlignment="1">
      <alignment horizontal="left"/>
    </xf>
    <xf numFmtId="165" fontId="18" fillId="2" borderId="0" xfId="2" applyNumberFormat="1" applyFont="1" applyFill="1" applyBorder="1" applyAlignment="1">
      <alignment horizontal="left"/>
    </xf>
    <xf numFmtId="0" fontId="2" fillId="2" borderId="0" xfId="0" applyFont="1" applyFill="1" applyBorder="1" applyAlignment="1">
      <alignment horizontal="left" vertical="center" wrapText="1" indent="4"/>
    </xf>
    <xf numFmtId="44" fontId="0" fillId="2" borderId="0" xfId="3" applyFont="1" applyFill="1" applyBorder="1"/>
    <xf numFmtId="44" fontId="6" fillId="2" borderId="0" xfId="3" applyFont="1" applyFill="1" applyBorder="1"/>
    <xf numFmtId="165" fontId="25" fillId="2" borderId="0" xfId="2" applyNumberFormat="1" applyFont="1" applyFill="1" applyAlignment="1">
      <alignment horizontal="left" vertical="center"/>
    </xf>
    <xf numFmtId="0" fontId="31" fillId="2" borderId="0" xfId="0" applyFont="1" applyFill="1" applyBorder="1" applyAlignment="1">
      <alignment horizontal="left" vertical="center" wrapText="1" indent="4"/>
    </xf>
    <xf numFmtId="43" fontId="7" fillId="7" borderId="0" xfId="2" applyFont="1" applyFill="1"/>
    <xf numFmtId="44" fontId="6" fillId="7" borderId="0" xfId="3" applyFont="1" applyFill="1" applyBorder="1"/>
    <xf numFmtId="0" fontId="2" fillId="2" borderId="0" xfId="0" applyFont="1" applyFill="1" applyAlignment="1">
      <alignment horizontal="left" indent="2"/>
    </xf>
    <xf numFmtId="0" fontId="0" fillId="2" borderId="0" xfId="0"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xf numFmtId="0" fontId="29" fillId="2" borderId="0" xfId="4" applyFont="1" applyFill="1" applyAlignment="1">
      <alignment horizontal="left" indent="2"/>
    </xf>
    <xf numFmtId="0" fontId="11" fillId="2" borderId="0" xfId="0" applyFont="1" applyFill="1" applyAlignment="1"/>
    <xf numFmtId="0" fontId="2" fillId="9" borderId="0" xfId="0" applyFont="1" applyFill="1" applyBorder="1" applyAlignment="1">
      <alignment vertical="center"/>
    </xf>
    <xf numFmtId="167" fontId="2" fillId="9" borderId="0" xfId="3" applyNumberFormat="1" applyFont="1" applyFill="1" applyBorder="1" applyAlignment="1">
      <alignment vertical="center"/>
    </xf>
    <xf numFmtId="0" fontId="9"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left" vertical="center" wrapText="1"/>
    </xf>
    <xf numFmtId="0" fontId="7" fillId="2" borderId="0" xfId="0" applyFont="1" applyFill="1" applyBorder="1" applyAlignment="1">
      <alignment horizontal="left" vertical="center"/>
    </xf>
    <xf numFmtId="4" fontId="0" fillId="2" borderId="15" xfId="0" applyNumberFormat="1" applyFill="1" applyBorder="1" applyAlignment="1">
      <alignment horizontal="center" vertical="center"/>
    </xf>
    <xf numFmtId="2" fontId="0" fillId="2" borderId="15" xfId="2" applyNumberFormat="1" applyFont="1" applyFill="1" applyBorder="1" applyAlignment="1">
      <alignment horizontal="center" vertical="center"/>
    </xf>
    <xf numFmtId="2" fontId="7" fillId="2" borderId="15" xfId="3" applyNumberFormat="1"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9" fontId="7" fillId="2" borderId="17" xfId="1" applyFont="1" applyFill="1" applyBorder="1" applyAlignment="1">
      <alignment horizontal="center" vertical="center"/>
    </xf>
    <xf numFmtId="43" fontId="7" fillId="2" borderId="18" xfId="2" applyFont="1" applyFill="1" applyBorder="1" applyAlignment="1">
      <alignment horizontal="center" vertical="center"/>
    </xf>
    <xf numFmtId="9" fontId="0" fillId="2" borderId="17" xfId="1" applyFont="1" applyFill="1" applyBorder="1" applyAlignment="1">
      <alignment horizontal="center" vertical="center"/>
    </xf>
    <xf numFmtId="2" fontId="0" fillId="2" borderId="18" xfId="0" applyNumberFormat="1" applyFill="1" applyBorder="1" applyAlignment="1">
      <alignment horizontal="center" vertical="center"/>
    </xf>
    <xf numFmtId="9" fontId="7" fillId="2" borderId="17" xfId="0" applyNumberFormat="1" applyFont="1" applyFill="1" applyBorder="1" applyAlignment="1">
      <alignment horizontal="center" vertical="center"/>
    </xf>
    <xf numFmtId="2" fontId="7" fillId="2" borderId="18" xfId="3" applyNumberFormat="1" applyFont="1" applyFill="1" applyBorder="1" applyAlignment="1">
      <alignment horizontal="center" vertical="center"/>
    </xf>
    <xf numFmtId="43" fontId="0" fillId="2" borderId="18" xfId="2" applyFont="1" applyFill="1" applyBorder="1" applyAlignment="1">
      <alignment horizontal="center" vertical="center"/>
    </xf>
    <xf numFmtId="4" fontId="0" fillId="2" borderId="15" xfId="0" applyNumberFormat="1" applyFont="1" applyFill="1" applyBorder="1" applyAlignment="1">
      <alignment horizontal="center" vertical="center"/>
    </xf>
    <xf numFmtId="9" fontId="6" fillId="2" borderId="17" xfId="1" applyFont="1" applyFill="1" applyBorder="1" applyAlignment="1">
      <alignment horizontal="center" vertical="center"/>
    </xf>
    <xf numFmtId="43" fontId="6" fillId="2" borderId="18" xfId="2" applyFont="1" applyFill="1" applyBorder="1" applyAlignment="1">
      <alignment horizontal="center" vertical="center"/>
    </xf>
    <xf numFmtId="2" fontId="49" fillId="2" borderId="15" xfId="2" applyNumberFormat="1" applyFont="1" applyFill="1" applyBorder="1" applyAlignment="1">
      <alignment horizontal="center" vertical="center"/>
    </xf>
    <xf numFmtId="9" fontId="49" fillId="2" borderId="17" xfId="1" applyFont="1" applyFill="1" applyBorder="1" applyAlignment="1">
      <alignment horizontal="center" vertical="center"/>
    </xf>
    <xf numFmtId="2" fontId="49" fillId="2" borderId="18" xfId="0" applyNumberFormat="1" applyFont="1" applyFill="1" applyBorder="1" applyAlignment="1">
      <alignment horizontal="center" vertical="center"/>
    </xf>
    <xf numFmtId="43" fontId="49" fillId="2" borderId="18" xfId="2" applyFont="1" applyFill="1" applyBorder="1" applyAlignment="1">
      <alignment horizontal="center" vertical="center"/>
    </xf>
    <xf numFmtId="43" fontId="7" fillId="2" borderId="18" xfId="2" applyNumberFormat="1" applyFont="1" applyFill="1" applyBorder="1" applyAlignment="1">
      <alignment horizontal="center" vertical="center"/>
    </xf>
    <xf numFmtId="43" fontId="7" fillId="2" borderId="15" xfId="2" applyNumberFormat="1" applyFont="1" applyFill="1" applyBorder="1" applyAlignment="1">
      <alignment horizontal="center" vertical="center"/>
    </xf>
    <xf numFmtId="43" fontId="8" fillId="2" borderId="15" xfId="2" applyNumberFormat="1" applyFont="1" applyFill="1" applyBorder="1" applyAlignment="1">
      <alignment horizontal="center" vertical="center"/>
    </xf>
    <xf numFmtId="9" fontId="8" fillId="2" borderId="17" xfId="1" applyFont="1" applyFill="1" applyBorder="1" applyAlignment="1">
      <alignment horizontal="center" vertical="center"/>
    </xf>
    <xf numFmtId="43" fontId="8" fillId="2" borderId="18" xfId="2" applyNumberFormat="1" applyFont="1" applyFill="1" applyBorder="1" applyAlignment="1">
      <alignment horizontal="center" vertical="center"/>
    </xf>
    <xf numFmtId="43" fontId="8" fillId="2" borderId="18" xfId="2" applyFont="1" applyFill="1" applyBorder="1" applyAlignment="1">
      <alignment horizontal="center" vertical="center"/>
    </xf>
    <xf numFmtId="2" fontId="6" fillId="2" borderId="15" xfId="3" applyNumberFormat="1" applyFont="1" applyFill="1" applyBorder="1" applyAlignment="1">
      <alignment horizontal="center" vertical="center"/>
    </xf>
    <xf numFmtId="9" fontId="0" fillId="2" borderId="17" xfId="0" applyNumberFormat="1" applyFont="1" applyFill="1" applyBorder="1" applyAlignment="1">
      <alignment horizontal="center" vertical="center"/>
    </xf>
    <xf numFmtId="2" fontId="0" fillId="2" borderId="18" xfId="0" applyNumberFormat="1" applyFont="1" applyFill="1" applyBorder="1" applyAlignment="1">
      <alignment horizontal="center" vertical="center"/>
    </xf>
    <xf numFmtId="0" fontId="7" fillId="2" borderId="0" xfId="0" applyFont="1" applyFill="1" applyBorder="1" applyAlignment="1">
      <alignment horizontal="right" vertical="center"/>
    </xf>
    <xf numFmtId="165" fontId="26" fillId="2" borderId="0" xfId="2" applyNumberFormat="1" applyFont="1" applyFill="1" applyBorder="1" applyAlignment="1">
      <alignment vertical="center"/>
    </xf>
    <xf numFmtId="164" fontId="15" fillId="2" borderId="0" xfId="1" applyNumberFormat="1" applyFont="1" applyFill="1" applyBorder="1" applyAlignment="1">
      <alignment vertical="center"/>
    </xf>
    <xf numFmtId="168" fontId="2" fillId="2" borderId="0" xfId="3" applyNumberFormat="1" applyFont="1" applyFill="1" applyBorder="1" applyAlignment="1">
      <alignment vertical="center"/>
    </xf>
    <xf numFmtId="168" fontId="2" fillId="2" borderId="0" xfId="3" applyNumberFormat="1" applyFont="1" applyFill="1" applyBorder="1"/>
    <xf numFmtId="168" fontId="16" fillId="2" borderId="0" xfId="3" applyNumberFormat="1" applyFont="1" applyFill="1" applyBorder="1"/>
    <xf numFmtId="168" fontId="2" fillId="6" borderId="0" xfId="3" applyNumberFormat="1" applyFont="1" applyFill="1" applyBorder="1"/>
    <xf numFmtId="168" fontId="35" fillId="2" borderId="0" xfId="3" applyNumberFormat="1" applyFont="1" applyFill="1" applyBorder="1" applyAlignment="1">
      <alignment vertical="center"/>
    </xf>
    <xf numFmtId="168" fontId="11" fillId="2" borderId="0" xfId="3" applyNumberFormat="1" applyFont="1" applyFill="1" applyBorder="1" applyAlignment="1">
      <alignment vertical="center"/>
    </xf>
    <xf numFmtId="168" fontId="14" fillId="2" borderId="0" xfId="3" applyNumberFormat="1" applyFont="1" applyFill="1" applyBorder="1" applyAlignment="1">
      <alignment vertical="center"/>
    </xf>
    <xf numFmtId="168" fontId="11" fillId="3" borderId="0" xfId="3" applyNumberFormat="1" applyFont="1" applyFill="1" applyBorder="1" applyAlignment="1">
      <alignment vertical="center"/>
    </xf>
    <xf numFmtId="168" fontId="13" fillId="6" borderId="0" xfId="2" applyNumberFormat="1" applyFont="1" applyFill="1" applyBorder="1" applyAlignment="1">
      <alignment vertical="center"/>
    </xf>
    <xf numFmtId="168" fontId="35" fillId="2" borderId="0" xfId="0" applyNumberFormat="1" applyFont="1" applyFill="1" applyBorder="1" applyAlignment="1">
      <alignment vertical="center"/>
    </xf>
    <xf numFmtId="43" fontId="26" fillId="2" borderId="0" xfId="2"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165" fontId="24" fillId="2" borderId="0" xfId="2" applyNumberFormat="1" applyFont="1" applyFill="1" applyAlignment="1">
      <alignment horizontal="left" vertical="center" wrapText="1"/>
    </xf>
    <xf numFmtId="165" fontId="25" fillId="2" borderId="0" xfId="2" applyNumberFormat="1" applyFont="1" applyFill="1" applyAlignment="1">
      <alignment horizontal="left" vertical="center" wrapText="1"/>
    </xf>
    <xf numFmtId="165" fontId="23" fillId="2" borderId="0" xfId="2" applyNumberFormat="1" applyFont="1" applyFill="1" applyAlignment="1">
      <alignment horizontal="left" wrapText="1"/>
    </xf>
    <xf numFmtId="165" fontId="23" fillId="2" borderId="0" xfId="2" applyNumberFormat="1" applyFont="1" applyFill="1" applyAlignment="1">
      <alignment horizontal="center" wrapText="1"/>
    </xf>
  </cellXfs>
  <cellStyles count="5">
    <cellStyle name="Comma" xfId="2" builtinId="3"/>
    <cellStyle name="Currency" xfId="3" builtinId="4"/>
    <cellStyle name="Hyperlink" xfId="4" builtinId="8"/>
    <cellStyle name="Normal" xfId="0" builtinId="0"/>
    <cellStyle name="Percent" xfId="1" builtinId="5"/>
  </cellStyles>
  <dxfs count="0"/>
  <tableStyles count="0" defaultTableStyle="TableStyleMedium2" defaultPivotStyle="PivotStyleLight16"/>
  <colors>
    <mruColors>
      <color rgb="FFF8F8F8"/>
      <color rgb="FFFB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9</xdr:col>
      <xdr:colOff>98774</xdr:colOff>
      <xdr:row>1</xdr:row>
      <xdr:rowOff>95249</xdr:rowOff>
    </xdr:from>
    <xdr:to>
      <xdr:col>21</xdr:col>
      <xdr:colOff>59618</xdr:colOff>
      <xdr:row>9</xdr:row>
      <xdr:rowOff>91721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85885" y="292805"/>
          <a:ext cx="6804733" cy="1435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accent5">
                  <a:lumMod val="75000"/>
                </a:schemeClr>
              </a:solidFill>
            </a:rPr>
            <a:t>i.</a:t>
          </a:r>
          <a:r>
            <a:rPr lang="en-US" sz="1000" baseline="0">
              <a:solidFill>
                <a:schemeClr val="accent5">
                  <a:lumMod val="75000"/>
                </a:schemeClr>
              </a:solidFill>
            </a:rPr>
            <a:t> This template helps fulfill clauses 14 &amp; 15 of the Guidelines for the Development of New Self-Supporting Graduate Professional Degree Program Proposals.</a:t>
          </a:r>
        </a:p>
        <a:p>
          <a:r>
            <a:rPr lang="en-US" sz="1000" baseline="0">
              <a:solidFill>
                <a:schemeClr val="accent5">
                  <a:lumMod val="75000"/>
                </a:schemeClr>
              </a:solidFill>
            </a:rPr>
            <a:t>ii. Please complete Tabs A-H in coordination with APB</a:t>
          </a:r>
        </a:p>
        <a:p>
          <a:r>
            <a:rPr lang="en-US" sz="1000" baseline="0">
              <a:solidFill>
                <a:schemeClr val="accent5">
                  <a:lumMod val="75000"/>
                </a:schemeClr>
              </a:solidFill>
            </a:rPr>
            <a:t>iii. Once complete, please submit to the Graduate Council with along with the proposal for review by relevant councils and committee.  They will have feedback and let you know if any updates are needed.  </a:t>
          </a:r>
        </a:p>
        <a:p>
          <a:r>
            <a:rPr lang="en-US" sz="1000" baseline="0">
              <a:solidFill>
                <a:schemeClr val="accent5">
                  <a:lumMod val="75000"/>
                </a:schemeClr>
              </a:solidFill>
            </a:rPr>
            <a:t>iv. APB will review the 5-year projection again and follow up with any remaining questions.  APB will write a resource analysis letter which will need to be submitted with the program proposal.  APB's letter will include a statement on the agreement between the Dept and the Dean on how much net revenue the Dean will retain.  </a:t>
          </a:r>
          <a:endParaRPr lang="en-US" sz="1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177800</xdr:colOff>
      <xdr:row>3</xdr:row>
      <xdr:rowOff>28574</xdr:rowOff>
    </xdr:from>
    <xdr:to>
      <xdr:col>7</xdr:col>
      <xdr:colOff>57150</xdr:colOff>
      <xdr:row>12</xdr:row>
      <xdr:rowOff>137160</xdr:rowOff>
    </xdr:to>
    <xdr:sp macro="" textlink="">
      <xdr:nvSpPr>
        <xdr:cNvPr id="2" name="TextBox 1">
          <a:extLst>
            <a:ext uri="{FF2B5EF4-FFF2-40B4-BE49-F238E27FC236}">
              <a16:creationId xmlns:a16="http://schemas.microsoft.com/office/drawing/2014/main" id="{35E36C1E-3C7D-4958-9567-D8AF15803BAF}"/>
            </a:ext>
          </a:extLst>
        </xdr:cNvPr>
        <xdr:cNvSpPr txBox="1"/>
      </xdr:nvSpPr>
      <xdr:spPr>
        <a:xfrm>
          <a:off x="177800" y="561974"/>
          <a:ext cx="7689850" cy="1685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Each year</a:t>
          </a:r>
          <a:r>
            <a:rPr lang="en-US" sz="1000"/>
            <a:t>, all SSDP programs need to submit their SSDP fees to OP along with their annual budgets (through APB).  This is the only way  to have approved fees that can be assessed to students, and this is separate from the Senate process of approving SSDP programs.  In the OP SSDP template, they assess a 26% overhead rate to the program budget to test if the program can pay both direct and indirect costs. While UCLA does not</a:t>
          </a:r>
          <a:r>
            <a:rPr lang="en-US" sz="1000" baseline="0"/>
            <a:t> assess this overhead rate, OP requires that e</a:t>
          </a:r>
          <a:r>
            <a:rPr lang="en-US" sz="1000"/>
            <a:t>xisting programs are able to show that they would be able to break even if they had to pay the 26% overhead assessment on top  of their other costs.  </a:t>
          </a:r>
          <a:r>
            <a:rPr lang="en-US" sz="1000" b="1"/>
            <a:t>New programs have to break even within 3 years of the start of the program.</a:t>
          </a:r>
        </a:p>
        <a:p>
          <a:endParaRPr lang="en-US" sz="1000" b="1"/>
        </a:p>
        <a:p>
          <a:r>
            <a:rPr lang="en-US" sz="1000" b="0"/>
            <a:t>Timeline:  The OP SSDP fee approval process occurs every Dec - Feb.  Separate from the program approval process, you need to submit a separate template to OP in order for them to approve your SSDP fee.  Even if your program is not yet approved, you can submit a fee proposal to OP and they can approve your fee contingent on Senate approval of the program.  This is the only way you are allowed to assess students.  Please contact APB to learn more about the process and to also receive the template.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76200</xdr:rowOff>
    </xdr:from>
    <xdr:to>
      <xdr:col>9</xdr:col>
      <xdr:colOff>0</xdr:colOff>
      <xdr:row>16</xdr:row>
      <xdr:rowOff>129540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0" y="259080"/>
          <a:ext cx="7288530" cy="2796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dk1"/>
              </a:solidFill>
              <a:effectLst/>
              <a:latin typeface="+mn-lt"/>
              <a:ea typeface="+mn-ea"/>
              <a:cs typeface="+mn-cs"/>
            </a:rPr>
            <a:t>The assessment of Campus-Based and Student Services Fees for Self-Supporting Degree Programs is dependent on the classification of the SSDP program. Below you will find the various classifications of SSDP Programs and how Campus-Based Fees and Student Services Fees should be assessed.</a:t>
          </a:r>
        </a:p>
        <a:p>
          <a:r>
            <a:rPr lang="en-US" sz="1050">
              <a:solidFill>
                <a:schemeClr val="dk1"/>
              </a:solidFill>
              <a:effectLst/>
              <a:latin typeface="+mn-lt"/>
              <a:ea typeface="+mn-ea"/>
              <a:cs typeface="+mn-cs"/>
            </a:rPr>
            <a:t> </a:t>
          </a:r>
        </a:p>
        <a:p>
          <a:r>
            <a:rPr lang="en-US" sz="1050" b="1">
              <a:solidFill>
                <a:schemeClr val="dk1"/>
              </a:solidFill>
              <a:effectLst/>
              <a:latin typeface="+mn-lt"/>
              <a:ea typeface="+mn-ea"/>
              <a:cs typeface="+mn-cs"/>
            </a:rPr>
            <a:t>Classification of types of Programs</a:t>
          </a:r>
          <a:r>
            <a:rPr lang="en-US" sz="1050" b="1" baseline="30000">
              <a:solidFill>
                <a:schemeClr val="dk1"/>
              </a:solidFill>
              <a:effectLst/>
              <a:latin typeface="+mn-lt"/>
              <a:ea typeface="+mn-ea"/>
              <a:cs typeface="+mn-cs"/>
            </a:rPr>
            <a:t>1</a:t>
          </a:r>
          <a:r>
            <a:rPr lang="en-US" sz="1050" b="1">
              <a:solidFill>
                <a:schemeClr val="dk1"/>
              </a:solidFill>
              <a:effectLst/>
              <a:latin typeface="+mn-lt"/>
              <a:ea typeface="+mn-ea"/>
              <a:cs typeface="+mn-cs"/>
            </a:rPr>
            <a:t>:</a:t>
          </a:r>
          <a:endParaRPr lang="en-US" sz="1050">
            <a:solidFill>
              <a:schemeClr val="dk1"/>
            </a:solidFill>
            <a:effectLst/>
            <a:latin typeface="+mn-lt"/>
            <a:ea typeface="+mn-ea"/>
            <a:cs typeface="+mn-cs"/>
          </a:endParaRPr>
        </a:p>
        <a:p>
          <a:pPr lvl="0"/>
          <a:r>
            <a:rPr lang="en-US" sz="1050" b="0">
              <a:solidFill>
                <a:schemeClr val="dk1"/>
              </a:solidFill>
              <a:effectLst/>
              <a:latin typeface="+mn-lt"/>
              <a:ea typeface="+mn-ea"/>
              <a:cs typeface="+mn-cs"/>
            </a:rPr>
            <a:t>a)</a:t>
          </a:r>
          <a:r>
            <a:rPr lang="en-US" sz="1050" b="1">
              <a:solidFill>
                <a:schemeClr val="dk1"/>
              </a:solidFill>
              <a:effectLst/>
              <a:latin typeface="+mn-lt"/>
              <a:ea typeface="+mn-ea"/>
              <a:cs typeface="+mn-cs"/>
            </a:rPr>
            <a:t> In-person programs</a:t>
          </a:r>
          <a:r>
            <a:rPr lang="en-US" sz="1050">
              <a:solidFill>
                <a:schemeClr val="dk1"/>
              </a:solidFill>
              <a:effectLst/>
              <a:latin typeface="+mn-lt"/>
              <a:ea typeface="+mn-ea"/>
              <a:cs typeface="+mn-cs"/>
            </a:rPr>
            <a:t>, if 75% or more of courses are fully in-person. </a:t>
          </a:r>
        </a:p>
        <a:p>
          <a:pPr lvl="0"/>
          <a:r>
            <a:rPr lang="en-US" sz="1050" b="0">
              <a:solidFill>
                <a:schemeClr val="dk1"/>
              </a:solidFill>
              <a:effectLst/>
              <a:latin typeface="+mn-lt"/>
              <a:ea typeface="+mn-ea"/>
              <a:cs typeface="+mn-cs"/>
            </a:rPr>
            <a:t>b)</a:t>
          </a:r>
          <a:r>
            <a:rPr lang="en-US" sz="1050" b="1">
              <a:solidFill>
                <a:schemeClr val="dk1"/>
              </a:solidFill>
              <a:effectLst/>
              <a:latin typeface="+mn-lt"/>
              <a:ea typeface="+mn-ea"/>
              <a:cs typeface="+mn-cs"/>
            </a:rPr>
            <a:t> Online programs</a:t>
          </a:r>
          <a:r>
            <a:rPr lang="en-US" sz="1050">
              <a:solidFill>
                <a:schemeClr val="dk1"/>
              </a:solidFill>
              <a:effectLst/>
              <a:latin typeface="+mn-lt"/>
              <a:ea typeface="+mn-ea"/>
              <a:cs typeface="+mn-cs"/>
            </a:rPr>
            <a:t>, if 75% or more of courses are fully online. </a:t>
          </a:r>
        </a:p>
        <a:p>
          <a:pPr lvl="0"/>
          <a:r>
            <a:rPr lang="en-US" sz="1050" b="0">
              <a:solidFill>
                <a:schemeClr val="dk1"/>
              </a:solidFill>
              <a:effectLst/>
              <a:latin typeface="+mn-lt"/>
              <a:ea typeface="+mn-ea"/>
              <a:cs typeface="+mn-cs"/>
            </a:rPr>
            <a:t>c)</a:t>
          </a:r>
          <a:r>
            <a:rPr lang="en-US" sz="1050" b="1">
              <a:solidFill>
                <a:schemeClr val="dk1"/>
              </a:solidFill>
              <a:effectLst/>
              <a:latin typeface="+mn-lt"/>
              <a:ea typeface="+mn-ea"/>
              <a:cs typeface="+mn-cs"/>
            </a:rPr>
            <a:t> Remote programs</a:t>
          </a:r>
          <a:r>
            <a:rPr lang="en-US" sz="1050">
              <a:solidFill>
                <a:schemeClr val="dk1"/>
              </a:solidFill>
              <a:effectLst/>
              <a:latin typeface="+mn-lt"/>
              <a:ea typeface="+mn-ea"/>
              <a:cs typeface="+mn-cs"/>
            </a:rPr>
            <a:t>, if 75% or more of courses are fully remote. </a:t>
          </a:r>
        </a:p>
        <a:p>
          <a:pPr lvl="0"/>
          <a:r>
            <a:rPr lang="en-US" sz="1050" b="0">
              <a:solidFill>
                <a:schemeClr val="dk1"/>
              </a:solidFill>
              <a:effectLst/>
              <a:latin typeface="+mn-lt"/>
              <a:ea typeface="+mn-ea"/>
              <a:cs typeface="+mn-cs"/>
            </a:rPr>
            <a:t>d)</a:t>
          </a:r>
          <a:r>
            <a:rPr lang="en-US" sz="1050" b="1">
              <a:solidFill>
                <a:schemeClr val="dk1"/>
              </a:solidFill>
              <a:effectLst/>
              <a:latin typeface="+mn-lt"/>
              <a:ea typeface="+mn-ea"/>
              <a:cs typeface="+mn-cs"/>
            </a:rPr>
            <a:t> Hybrid</a:t>
          </a:r>
          <a:r>
            <a:rPr lang="en-US" sz="1050">
              <a:solidFill>
                <a:schemeClr val="dk1"/>
              </a:solidFill>
              <a:effectLst/>
              <a:latin typeface="+mn-lt"/>
              <a:ea typeface="+mn-ea"/>
              <a:cs typeface="+mn-cs"/>
            </a:rPr>
            <a:t>, if no type of course (in-person, online, remote) constitutes 75% or more of the total number of courses that may be taken to complete the program.</a:t>
          </a:r>
        </a:p>
        <a:p>
          <a:r>
            <a:rPr lang="en-US" sz="1050">
              <a:solidFill>
                <a:schemeClr val="dk1"/>
              </a:solidFill>
              <a:effectLst/>
              <a:latin typeface="+mn-lt"/>
              <a:ea typeface="+mn-ea"/>
              <a:cs typeface="+mn-cs"/>
            </a:rPr>
            <a:t> </a:t>
          </a:r>
        </a:p>
        <a:p>
          <a:r>
            <a:rPr lang="en-US" sz="1050" b="1">
              <a:solidFill>
                <a:schemeClr val="dk1"/>
              </a:solidFill>
              <a:effectLst/>
              <a:latin typeface="+mn-lt"/>
              <a:ea typeface="+mn-ea"/>
              <a:cs typeface="+mn-cs"/>
            </a:rPr>
            <a:t>Assessment of Campus-Based Fees and Student Services Fees:</a:t>
          </a:r>
          <a:endParaRPr lang="en-US" sz="1050">
            <a:solidFill>
              <a:schemeClr val="dk1"/>
            </a:solidFill>
            <a:effectLst/>
            <a:latin typeface="+mn-lt"/>
            <a:ea typeface="+mn-ea"/>
            <a:cs typeface="+mn-cs"/>
          </a:endParaRPr>
        </a:p>
        <a:p>
          <a:pPr lvl="0"/>
          <a:r>
            <a:rPr lang="en-US" sz="1050" b="0">
              <a:solidFill>
                <a:schemeClr val="dk1"/>
              </a:solidFill>
              <a:effectLst/>
              <a:latin typeface="+mn-lt"/>
              <a:ea typeface="+mn-ea"/>
              <a:cs typeface="+mn-cs"/>
            </a:rPr>
            <a:t>a)</a:t>
          </a:r>
          <a:r>
            <a:rPr lang="en-US" sz="1050" b="1">
              <a:solidFill>
                <a:schemeClr val="dk1"/>
              </a:solidFill>
              <a:effectLst/>
              <a:latin typeface="+mn-lt"/>
              <a:ea typeface="+mn-ea"/>
              <a:cs typeface="+mn-cs"/>
            </a:rPr>
            <a:t> In-Person SSDP Programs</a:t>
          </a:r>
          <a:r>
            <a:rPr lang="en-US" sz="1050">
              <a:solidFill>
                <a:schemeClr val="dk1"/>
              </a:solidFill>
              <a:effectLst/>
              <a:latin typeface="+mn-lt"/>
              <a:ea typeface="+mn-ea"/>
              <a:cs typeface="+mn-cs"/>
            </a:rPr>
            <a:t> assess 100% of the Campus-Based and Student Services Fees.</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b)</a:t>
          </a:r>
          <a:r>
            <a:rPr lang="en-US" sz="1100" b="1">
              <a:solidFill>
                <a:schemeClr val="dk1"/>
              </a:solidFill>
              <a:effectLst/>
              <a:latin typeface="+mn-lt"/>
              <a:ea typeface="+mn-ea"/>
              <a:cs typeface="+mn-cs"/>
            </a:rPr>
            <a:t> Hybrid SSDP Programs</a:t>
          </a:r>
          <a:r>
            <a:rPr lang="en-US" sz="1100">
              <a:solidFill>
                <a:schemeClr val="dk1"/>
              </a:solidFill>
              <a:effectLst/>
              <a:latin typeface="+mn-lt"/>
              <a:ea typeface="+mn-ea"/>
              <a:cs typeface="+mn-cs"/>
            </a:rPr>
            <a:t> assess 50% of the Campus-Based and Student Services Fees.</a:t>
          </a:r>
          <a:endParaRPr lang="en-US" sz="1050">
            <a:effectLst/>
          </a:endParaRPr>
        </a:p>
        <a:p>
          <a:pPr lvl="0"/>
          <a:r>
            <a:rPr lang="en-US" sz="1050" b="0">
              <a:solidFill>
                <a:schemeClr val="dk1"/>
              </a:solidFill>
              <a:effectLst/>
              <a:latin typeface="+mn-lt"/>
              <a:ea typeface="+mn-ea"/>
              <a:cs typeface="+mn-cs"/>
            </a:rPr>
            <a:t>c)</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Online SSDP Programs </a:t>
          </a:r>
          <a:r>
            <a:rPr lang="en-US" sz="1050">
              <a:solidFill>
                <a:schemeClr val="dk1"/>
              </a:solidFill>
              <a:effectLst/>
              <a:latin typeface="+mn-lt"/>
              <a:ea typeface="+mn-ea"/>
              <a:cs typeface="+mn-cs"/>
            </a:rPr>
            <a:t>do not assess any Campus-Based and Student Services Fees.</a:t>
          </a:r>
        </a:p>
        <a:p>
          <a:pPr lvl="0"/>
          <a:r>
            <a:rPr lang="en-US" sz="1050" b="0">
              <a:solidFill>
                <a:schemeClr val="dk1"/>
              </a:solidFill>
              <a:effectLst/>
              <a:latin typeface="+mn-lt"/>
              <a:ea typeface="+mn-ea"/>
              <a:cs typeface="+mn-cs"/>
            </a:rPr>
            <a:t>d)</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Remote SSDP Programs</a:t>
          </a:r>
          <a:r>
            <a:rPr lang="en-US" sz="1050">
              <a:solidFill>
                <a:schemeClr val="dk1"/>
              </a:solidFill>
              <a:effectLst/>
              <a:latin typeface="+mn-lt"/>
              <a:ea typeface="+mn-ea"/>
              <a:cs typeface="+mn-cs"/>
            </a:rPr>
            <a:t> do not assess any Campus-Based and Student Services Fees.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51859</xdr:rowOff>
    </xdr:from>
    <xdr:to>
      <xdr:col>10</xdr:col>
      <xdr:colOff>550333</xdr:colOff>
      <xdr:row>12</xdr:row>
      <xdr:rowOff>4234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89442" y="432859"/>
          <a:ext cx="6446308"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BUDGET</a:t>
          </a:r>
          <a:r>
            <a:rPr lang="en-US" sz="1200" baseline="0"/>
            <a:t> JUSTIFICATION:</a:t>
          </a:r>
          <a:endParaRPr lang="en-US" sz="1200"/>
        </a:p>
        <a:p>
          <a:r>
            <a:rPr lang="en-US" sz="1200"/>
            <a:t>In</a:t>
          </a:r>
          <a:r>
            <a:rPr lang="en-US" sz="1200" baseline="0"/>
            <a:t> a Word document, please provide explanations and justifications for the items listed in the budget for the program.</a:t>
          </a:r>
          <a:endParaRPr lang="en-US" sz="1200"/>
        </a:p>
      </xdr:txBody>
    </xdr:sp>
    <xdr:clientData/>
  </xdr:twoCellAnchor>
  <xdr:twoCellAnchor editAs="absolute">
    <xdr:from>
      <xdr:col>1</xdr:col>
      <xdr:colOff>67733</xdr:colOff>
      <xdr:row>13</xdr:row>
      <xdr:rowOff>77258</xdr:rowOff>
    </xdr:from>
    <xdr:to>
      <xdr:col>10</xdr:col>
      <xdr:colOff>67732</xdr:colOff>
      <xdr:row>18</xdr:row>
      <xdr:rowOff>87841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39183" y="2553758"/>
          <a:ext cx="5314949" cy="963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66675</xdr:colOff>
      <xdr:row>53</xdr:row>
      <xdr:rowOff>9525</xdr:rowOff>
    </xdr:from>
    <xdr:to>
      <xdr:col>8</xdr:col>
      <xdr:colOff>457200</xdr:colOff>
      <xdr:row>58</xdr:row>
      <xdr:rowOff>9525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5" y="8839200"/>
          <a:ext cx="66484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461431</xdr:colOff>
      <xdr:row>0</xdr:row>
      <xdr:rowOff>165098</xdr:rowOff>
    </xdr:from>
    <xdr:to>
      <xdr:col>19</xdr:col>
      <xdr:colOff>45507</xdr:colOff>
      <xdr:row>5</xdr:row>
      <xdr:rowOff>38098</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8848" y="165098"/>
          <a:ext cx="5510742" cy="814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165209</xdr:colOff>
      <xdr:row>0</xdr:row>
      <xdr:rowOff>95064</xdr:rowOff>
    </xdr:from>
    <xdr:to>
      <xdr:col>17</xdr:col>
      <xdr:colOff>419242</xdr:colOff>
      <xdr:row>6</xdr:row>
      <xdr:rowOff>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732542" y="95064"/>
          <a:ext cx="6466450" cy="973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42332</xdr:colOff>
      <xdr:row>24</xdr:row>
      <xdr:rowOff>42333</xdr:rowOff>
    </xdr:from>
    <xdr:to>
      <xdr:col>7</xdr:col>
      <xdr:colOff>704850</xdr:colOff>
      <xdr:row>29</xdr:row>
      <xdr:rowOff>57151</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2332" y="4004734"/>
          <a:ext cx="7034743" cy="824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57150</xdr:colOff>
      <xdr:row>35</xdr:row>
      <xdr:rowOff>152399</xdr:rowOff>
    </xdr:from>
    <xdr:to>
      <xdr:col>9</xdr:col>
      <xdr:colOff>3175</xdr:colOff>
      <xdr:row>40</xdr:row>
      <xdr:rowOff>123825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57150" y="6219824"/>
          <a:ext cx="727710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5">
                  <a:lumMod val="75000"/>
                </a:schemeClr>
              </a:solidFill>
            </a:rPr>
            <a:t>i.</a:t>
          </a:r>
          <a:r>
            <a:rPr lang="en-US" sz="1100" baseline="0">
              <a:solidFill>
                <a:schemeClr val="accent5">
                  <a:lumMod val="75000"/>
                </a:schemeClr>
              </a:solidFill>
            </a:rPr>
            <a:t> This template helps fulfill clauses 14 &amp; 15.</a:t>
          </a:r>
        </a:p>
        <a:p>
          <a:r>
            <a:rPr lang="en-US" sz="1100" baseline="0">
              <a:solidFill>
                <a:schemeClr val="accent5">
                  <a:lumMod val="75000"/>
                </a:schemeClr>
              </a:solidFill>
            </a:rPr>
            <a:t>ii. Please complete Tabs A-H in coordination with APB and detail your 5 year projection.</a:t>
          </a:r>
        </a:p>
        <a:p>
          <a:r>
            <a:rPr lang="en-US" sz="1100" baseline="0">
              <a:solidFill>
                <a:schemeClr val="accent5">
                  <a:lumMod val="75000"/>
                </a:schemeClr>
              </a:solidFill>
            </a:rPr>
            <a:t>iii. </a:t>
          </a:r>
          <a:r>
            <a:rPr lang="en-US" sz="1100">
              <a:solidFill>
                <a:schemeClr val="accent5">
                  <a:lumMod val="75000"/>
                </a:schemeClr>
              </a:solidFill>
              <a:effectLst/>
              <a:latin typeface="+mn-lt"/>
              <a:ea typeface="+mn-ea"/>
              <a:cs typeface="+mn-cs"/>
            </a:rPr>
            <a:t>The support letters from APB and the Dean(s) should include a statement of agreement to the five-year Budget Plan that commits the resources. </a:t>
          </a:r>
          <a:endParaRPr lang="en-US" sz="1100">
            <a:solidFill>
              <a:schemeClr val="accent5">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ucla.app.box.com/s/b65ghe1qd5jku4olfz184v5p17nepd3i"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sa.ucla.edu/RO/Fees/Public/public-fee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finance.ucla.edu/composite-benefit-rate-assessment" TargetMode="Externa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drawing" Target="../drawings/drawing7.xml"/><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finance.ucla.edu/composite-benefit-rate-assessment" TargetMode="Externa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8.xml"/><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9"/>
  <sheetViews>
    <sheetView tabSelected="1" zoomScale="90" zoomScaleNormal="90" zoomScalePageLayoutView="80" workbookViewId="0">
      <selection activeCell="P18" sqref="P18"/>
    </sheetView>
  </sheetViews>
  <sheetFormatPr defaultColWidth="8.54296875" defaultRowHeight="14.5" x14ac:dyDescent="0.35"/>
  <cols>
    <col min="1" max="1" width="2.54296875" style="197" customWidth="1"/>
    <col min="2" max="2" width="50" style="29" customWidth="1"/>
    <col min="3" max="3" width="14.54296875" style="17" bestFit="1" customWidth="1"/>
    <col min="4" max="8" width="12.54296875" style="17" bestFit="1" customWidth="1"/>
    <col min="9" max="9" width="50.453125" style="122" customWidth="1"/>
    <col min="10" max="10" width="3.54296875" style="9" customWidth="1"/>
    <col min="11" max="14" width="8.54296875" style="117"/>
    <col min="15" max="16384" width="8.54296875" style="9"/>
  </cols>
  <sheetData>
    <row r="1" spans="1:14" ht="15.5" x14ac:dyDescent="0.35">
      <c r="B1" s="278" t="s">
        <v>214</v>
      </c>
    </row>
    <row r="2" spans="1:14" x14ac:dyDescent="0.35">
      <c r="B2" s="206" t="s">
        <v>206</v>
      </c>
      <c r="C2" s="286" t="s">
        <v>242</v>
      </c>
      <c r="D2" s="129"/>
      <c r="E2" s="352"/>
      <c r="F2" s="352"/>
      <c r="G2" s="352"/>
      <c r="H2" s="352"/>
      <c r="I2" s="158"/>
      <c r="J2" s="131"/>
    </row>
    <row r="3" spans="1:14" x14ac:dyDescent="0.35">
      <c r="B3" s="25" t="s">
        <v>264</v>
      </c>
      <c r="C3" s="10" t="s">
        <v>0</v>
      </c>
      <c r="D3" s="10" t="s">
        <v>1</v>
      </c>
      <c r="E3" s="10" t="s">
        <v>2</v>
      </c>
      <c r="F3" s="10" t="s">
        <v>3</v>
      </c>
      <c r="G3" s="10" t="s">
        <v>4</v>
      </c>
      <c r="H3" s="10" t="s">
        <v>5</v>
      </c>
      <c r="I3" s="159" t="s">
        <v>42</v>
      </c>
      <c r="J3" s="131"/>
      <c r="K3" s="9"/>
      <c r="L3" s="9"/>
      <c r="M3" s="9"/>
      <c r="N3" s="9"/>
    </row>
    <row r="4" spans="1:14" x14ac:dyDescent="0.35">
      <c r="B4" s="260" t="s">
        <v>41</v>
      </c>
      <c r="C4" s="261" t="s">
        <v>0</v>
      </c>
      <c r="D4" s="261" t="s">
        <v>1</v>
      </c>
      <c r="E4" s="261" t="s">
        <v>2</v>
      </c>
      <c r="F4" s="261" t="s">
        <v>3</v>
      </c>
      <c r="G4" s="261" t="s">
        <v>4</v>
      </c>
      <c r="H4" s="261" t="s">
        <v>5</v>
      </c>
      <c r="I4" s="262"/>
      <c r="J4" s="131"/>
      <c r="K4" s="9"/>
      <c r="L4" s="9"/>
      <c r="M4" s="9"/>
      <c r="N4" s="9"/>
    </row>
    <row r="5" spans="1:14" ht="14.25" customHeight="1" x14ac:dyDescent="0.35">
      <c r="B5" s="219" t="s">
        <v>31</v>
      </c>
      <c r="C5" s="161">
        <f>'Tab D-Student FTE Detail'!C14</f>
        <v>0</v>
      </c>
      <c r="D5" s="161">
        <f>'Tab D-Student FTE Detail'!D14</f>
        <v>20</v>
      </c>
      <c r="E5" s="161">
        <f>'Tab D-Student FTE Detail'!E14</f>
        <v>45</v>
      </c>
      <c r="F5" s="161">
        <f>'Tab D-Student FTE Detail'!F14</f>
        <v>55</v>
      </c>
      <c r="G5" s="161">
        <f>'Tab D-Student FTE Detail'!G14</f>
        <v>60</v>
      </c>
      <c r="H5" s="161">
        <f>'Tab D-Student FTE Detail'!H14</f>
        <v>60</v>
      </c>
      <c r="I5" s="158" t="s">
        <v>240</v>
      </c>
      <c r="J5" s="131"/>
      <c r="K5" s="9"/>
      <c r="L5" s="9"/>
      <c r="M5" s="9"/>
      <c r="N5" s="9"/>
    </row>
    <row r="6" spans="1:14" ht="14.25" customHeight="1" x14ac:dyDescent="0.35">
      <c r="B6" s="219" t="s">
        <v>8</v>
      </c>
      <c r="C6" s="161">
        <f>'Tab D-Student FTE Detail'!C46</f>
        <v>0</v>
      </c>
      <c r="D6" s="161">
        <f>'Tab D-Student FTE Detail'!D46</f>
        <v>20</v>
      </c>
      <c r="E6" s="161">
        <f>'Tab D-Student FTE Detail'!E46</f>
        <v>45</v>
      </c>
      <c r="F6" s="161">
        <f>'Tab D-Student FTE Detail'!F46</f>
        <v>55</v>
      </c>
      <c r="G6" s="161">
        <f>'Tab D-Student FTE Detail'!G46</f>
        <v>60</v>
      </c>
      <c r="H6" s="161">
        <f>'Tab D-Student FTE Detail'!H46</f>
        <v>60</v>
      </c>
      <c r="I6" s="158" t="s">
        <v>240</v>
      </c>
      <c r="J6" s="131"/>
      <c r="K6" s="9"/>
      <c r="L6" s="9"/>
      <c r="M6" s="9"/>
      <c r="N6" s="9"/>
    </row>
    <row r="7" spans="1:14" x14ac:dyDescent="0.35">
      <c r="B7" s="257" t="s">
        <v>108</v>
      </c>
      <c r="C7" s="258"/>
      <c r="D7" s="258"/>
      <c r="E7" s="258"/>
      <c r="F7" s="258"/>
      <c r="G7" s="258"/>
      <c r="H7" s="258"/>
      <c r="I7" s="259"/>
      <c r="J7" s="131"/>
      <c r="K7" s="9"/>
      <c r="L7" s="9"/>
      <c r="M7" s="9"/>
      <c r="N7" s="9"/>
    </row>
    <row r="8" spans="1:14" s="65" customFormat="1" ht="14.25" customHeight="1" x14ac:dyDescent="0.35">
      <c r="A8" s="198"/>
      <c r="B8" s="195" t="s">
        <v>44</v>
      </c>
      <c r="C8" s="167">
        <f>'Tab D-Student FTE Detail'!C48</f>
        <v>0</v>
      </c>
      <c r="D8" s="167">
        <f>'Tab D-Student FTE Detail'!D48</f>
        <v>30000</v>
      </c>
      <c r="E8" s="167">
        <f>'Tab D-Student FTE Detail'!E48</f>
        <v>30749.999999999996</v>
      </c>
      <c r="F8" s="167">
        <f>'Tab D-Student FTE Detail'!F48</f>
        <v>31518.749999999993</v>
      </c>
      <c r="G8" s="167">
        <f>'Tab D-Student FTE Detail'!G48</f>
        <v>32306.718749999989</v>
      </c>
      <c r="H8" s="167">
        <f>'Tab D-Student FTE Detail'!H48</f>
        <v>33114.386718749985</v>
      </c>
      <c r="I8" s="136" t="s">
        <v>92</v>
      </c>
      <c r="J8" s="133"/>
    </row>
    <row r="9" spans="1:14" s="65" customFormat="1" ht="14.25" customHeight="1" x14ac:dyDescent="0.35">
      <c r="A9" s="198"/>
      <c r="B9" s="195" t="s">
        <v>8</v>
      </c>
      <c r="C9" s="135">
        <f t="shared" ref="C9:H9" si="0">C6</f>
        <v>0</v>
      </c>
      <c r="D9" s="135">
        <f t="shared" si="0"/>
        <v>20</v>
      </c>
      <c r="E9" s="135">
        <f t="shared" si="0"/>
        <v>45</v>
      </c>
      <c r="F9" s="135">
        <f t="shared" si="0"/>
        <v>55</v>
      </c>
      <c r="G9" s="135">
        <f t="shared" si="0"/>
        <v>60</v>
      </c>
      <c r="H9" s="135">
        <f t="shared" si="0"/>
        <v>60</v>
      </c>
      <c r="I9" s="136" t="s">
        <v>45</v>
      </c>
      <c r="J9" s="133"/>
    </row>
    <row r="10" spans="1:14" s="65" customFormat="1" ht="14.25" customHeight="1" x14ac:dyDescent="0.35">
      <c r="A10" s="198"/>
      <c r="B10" s="139" t="s">
        <v>90</v>
      </c>
      <c r="C10" s="168">
        <f t="shared" ref="C10" si="1">C8*C9</f>
        <v>0</v>
      </c>
      <c r="D10" s="168">
        <f>D8*D9</f>
        <v>600000</v>
      </c>
      <c r="E10" s="168">
        <f t="shared" ref="E10:H10" si="2">E8*E9</f>
        <v>1383749.9999999998</v>
      </c>
      <c r="F10" s="168">
        <f t="shared" si="2"/>
        <v>1733531.2499999995</v>
      </c>
      <c r="G10" s="168">
        <f t="shared" si="2"/>
        <v>1938403.1249999993</v>
      </c>
      <c r="H10" s="168">
        <f t="shared" si="2"/>
        <v>1986863.2031249991</v>
      </c>
      <c r="I10" s="136" t="s">
        <v>137</v>
      </c>
      <c r="J10" s="133"/>
    </row>
    <row r="11" spans="1:14" s="65" customFormat="1" ht="14.25" customHeight="1" x14ac:dyDescent="0.35">
      <c r="A11" s="199" t="s">
        <v>144</v>
      </c>
      <c r="B11" s="194" t="s">
        <v>107</v>
      </c>
      <c r="C11" s="169">
        <f>'Tab H-Financial Aid Calculation'!C32</f>
        <v>0</v>
      </c>
      <c r="D11" s="169">
        <f>'Tab H-Financial Aid Calculation'!D32</f>
        <v>0</v>
      </c>
      <c r="E11" s="169">
        <f>'Tab H-Financial Aid Calculation'!E32</f>
        <v>0</v>
      </c>
      <c r="F11" s="169">
        <f>'Tab H-Financial Aid Calculation'!F32</f>
        <v>0</v>
      </c>
      <c r="G11" s="169">
        <f>'Tab H-Financial Aid Calculation'!G32</f>
        <v>193840.31249999994</v>
      </c>
      <c r="H11" s="169">
        <f>'Tab H-Financial Aid Calculation'!H32</f>
        <v>198686.32031249991</v>
      </c>
      <c r="I11" s="136" t="s">
        <v>155</v>
      </c>
      <c r="J11" s="133"/>
    </row>
    <row r="12" spans="1:14" s="65" customFormat="1" ht="14.25" customHeight="1" x14ac:dyDescent="0.35">
      <c r="A12" s="199" t="s">
        <v>143</v>
      </c>
      <c r="B12" s="139" t="s">
        <v>46</v>
      </c>
      <c r="C12" s="170">
        <f t="shared" ref="C12:H12" si="3">C10-C11</f>
        <v>0</v>
      </c>
      <c r="D12" s="170">
        <f t="shared" si="3"/>
        <v>600000</v>
      </c>
      <c r="E12" s="170">
        <f t="shared" si="3"/>
        <v>1383749.9999999998</v>
      </c>
      <c r="F12" s="170">
        <f t="shared" si="3"/>
        <v>1733531.2499999995</v>
      </c>
      <c r="G12" s="170">
        <f t="shared" si="3"/>
        <v>1744562.8124999993</v>
      </c>
      <c r="H12" s="170">
        <f t="shared" si="3"/>
        <v>1788176.8828124991</v>
      </c>
      <c r="I12" s="136" t="s">
        <v>154</v>
      </c>
      <c r="J12" s="133"/>
    </row>
    <row r="13" spans="1:14" s="65" customFormat="1" ht="14.25" customHeight="1" x14ac:dyDescent="0.35">
      <c r="A13" s="198"/>
      <c r="B13" s="254" t="s">
        <v>197</v>
      </c>
      <c r="C13" s="255"/>
      <c r="D13" s="255"/>
      <c r="E13" s="255"/>
      <c r="F13" s="255"/>
      <c r="G13" s="255"/>
      <c r="H13" s="255"/>
      <c r="I13" s="256"/>
      <c r="J13" s="133"/>
    </row>
    <row r="14" spans="1:14" s="65" customFormat="1" ht="14.25" customHeight="1" x14ac:dyDescent="0.35">
      <c r="A14" s="198"/>
      <c r="B14" s="279" t="s">
        <v>147</v>
      </c>
      <c r="C14" s="138"/>
      <c r="D14" s="138"/>
      <c r="E14" s="138"/>
      <c r="F14" s="138"/>
      <c r="G14" s="138"/>
      <c r="H14" s="138"/>
      <c r="I14" s="136"/>
      <c r="J14" s="133"/>
    </row>
    <row r="15" spans="1:14" s="65" customFormat="1" ht="14.25" customHeight="1" x14ac:dyDescent="0.35">
      <c r="A15" s="198"/>
      <c r="B15" s="214" t="s">
        <v>9</v>
      </c>
      <c r="C15" s="138"/>
      <c r="D15" s="138"/>
      <c r="E15" s="138"/>
      <c r="F15" s="138"/>
      <c r="G15" s="138"/>
      <c r="H15" s="138"/>
      <c r="I15" s="136" t="s">
        <v>139</v>
      </c>
      <c r="J15" s="133"/>
    </row>
    <row r="16" spans="1:14" s="65" customFormat="1" ht="14.25" customHeight="1" x14ac:dyDescent="0.35">
      <c r="A16" s="198"/>
      <c r="B16" s="215" t="s">
        <v>138</v>
      </c>
      <c r="C16" s="167">
        <f>'Tab F-Academic Detail'!C9</f>
        <v>0</v>
      </c>
      <c r="D16" s="167">
        <f>'Tab F-Academic Detail'!D9</f>
        <v>0</v>
      </c>
      <c r="E16" s="167">
        <f>'Tab F-Academic Detail'!E9</f>
        <v>0</v>
      </c>
      <c r="F16" s="167">
        <f>'Tab F-Academic Detail'!F9</f>
        <v>0</v>
      </c>
      <c r="G16" s="167">
        <f>'Tab F-Academic Detail'!G9</f>
        <v>0</v>
      </c>
      <c r="H16" s="167">
        <f>'Tab F-Academic Detail'!H9</f>
        <v>0</v>
      </c>
      <c r="I16" s="136" t="s">
        <v>239</v>
      </c>
      <c r="J16" s="133"/>
    </row>
    <row r="17" spans="1:10" s="65" customFormat="1" ht="14.25" customHeight="1" x14ac:dyDescent="0.35">
      <c r="A17" s="198"/>
      <c r="B17" s="215" t="s">
        <v>230</v>
      </c>
      <c r="C17" s="167">
        <f>'Tab F-Academic Detail'!C10</f>
        <v>0</v>
      </c>
      <c r="D17" s="167">
        <f>'Tab F-Academic Detail'!D10</f>
        <v>0</v>
      </c>
      <c r="E17" s="167">
        <f>'Tab F-Academic Detail'!E10</f>
        <v>0</v>
      </c>
      <c r="F17" s="167">
        <f>'Tab F-Academic Detail'!F10</f>
        <v>0</v>
      </c>
      <c r="G17" s="167">
        <f>'Tab F-Academic Detail'!G10</f>
        <v>0</v>
      </c>
      <c r="H17" s="167">
        <f>'Tab F-Academic Detail'!H10</f>
        <v>0</v>
      </c>
      <c r="I17" s="136" t="s">
        <v>231</v>
      </c>
      <c r="J17" s="133"/>
    </row>
    <row r="18" spans="1:10" s="65" customFormat="1" ht="14.25" customHeight="1" x14ac:dyDescent="0.35">
      <c r="A18" s="198"/>
      <c r="B18" s="215" t="s">
        <v>232</v>
      </c>
      <c r="C18" s="167">
        <f>'Tab F-Academic Detail'!C11</f>
        <v>0</v>
      </c>
      <c r="D18" s="167">
        <f>'Tab F-Academic Detail'!D11</f>
        <v>0</v>
      </c>
      <c r="E18" s="167">
        <f>'Tab F-Academic Detail'!E11</f>
        <v>0</v>
      </c>
      <c r="F18" s="167">
        <f>'Tab F-Academic Detail'!F11</f>
        <v>0</v>
      </c>
      <c r="G18" s="167">
        <f>'Tab F-Academic Detail'!G11</f>
        <v>0</v>
      </c>
      <c r="H18" s="167">
        <f>'Tab F-Academic Detail'!H11</f>
        <v>0</v>
      </c>
      <c r="I18" s="136" t="s">
        <v>231</v>
      </c>
      <c r="J18" s="133"/>
    </row>
    <row r="19" spans="1:10" s="65" customFormat="1" ht="14.25" customHeight="1" x14ac:dyDescent="0.35">
      <c r="A19" s="198"/>
      <c r="B19" s="216" t="s">
        <v>47</v>
      </c>
      <c r="C19" s="167">
        <f>'Tab F-Academic Detail'!C12</f>
        <v>0</v>
      </c>
      <c r="D19" s="167">
        <f>'Tab F-Academic Detail'!D12</f>
        <v>0</v>
      </c>
      <c r="E19" s="167">
        <f>'Tab F-Academic Detail'!E12</f>
        <v>0</v>
      </c>
      <c r="F19" s="167">
        <f>'Tab F-Academic Detail'!F12</f>
        <v>0</v>
      </c>
      <c r="G19" s="167">
        <f>'Tab F-Academic Detail'!G12</f>
        <v>0</v>
      </c>
      <c r="H19" s="167">
        <f>'Tab F-Academic Detail'!H12</f>
        <v>0</v>
      </c>
      <c r="I19" s="136"/>
      <c r="J19" s="133"/>
    </row>
    <row r="20" spans="1:10" s="65" customFormat="1" ht="14.25" customHeight="1" x14ac:dyDescent="0.35">
      <c r="A20" s="198"/>
      <c r="B20" s="216" t="s">
        <v>48</v>
      </c>
      <c r="C20" s="167">
        <f>'Tab F-Academic Detail'!C13</f>
        <v>0</v>
      </c>
      <c r="D20" s="167">
        <f>'Tab F-Academic Detail'!D13</f>
        <v>0</v>
      </c>
      <c r="E20" s="167">
        <f>'Tab F-Academic Detail'!E13</f>
        <v>0</v>
      </c>
      <c r="F20" s="167">
        <f>'Tab F-Academic Detail'!F13</f>
        <v>0</v>
      </c>
      <c r="G20" s="167">
        <f>'Tab F-Academic Detail'!G13</f>
        <v>0</v>
      </c>
      <c r="H20" s="167">
        <f>'Tab F-Academic Detail'!H13</f>
        <v>0</v>
      </c>
      <c r="I20" s="136"/>
      <c r="J20" s="133"/>
    </row>
    <row r="21" spans="1:10" s="65" customFormat="1" ht="14.25" customHeight="1" x14ac:dyDescent="0.35">
      <c r="A21" s="198"/>
      <c r="B21" s="289" t="s">
        <v>234</v>
      </c>
      <c r="C21" s="167">
        <f>'Tab F-Academic Detail'!C14</f>
        <v>0</v>
      </c>
      <c r="D21" s="167">
        <f>'Tab F-Academic Detail'!D14</f>
        <v>0</v>
      </c>
      <c r="E21" s="167">
        <f>'Tab F-Academic Detail'!E14</f>
        <v>0</v>
      </c>
      <c r="F21" s="167">
        <f>'Tab F-Academic Detail'!F14</f>
        <v>0</v>
      </c>
      <c r="G21" s="167">
        <f>'Tab F-Academic Detail'!G14</f>
        <v>0</v>
      </c>
      <c r="H21" s="167">
        <f>'Tab F-Academic Detail'!H14</f>
        <v>0</v>
      </c>
      <c r="I21" s="136" t="s">
        <v>49</v>
      </c>
      <c r="J21" s="133"/>
    </row>
    <row r="22" spans="1:10" s="65" customFormat="1" ht="14.25" customHeight="1" x14ac:dyDescent="0.35">
      <c r="A22" s="198"/>
      <c r="B22" s="216" t="s">
        <v>50</v>
      </c>
      <c r="C22" s="167">
        <f>'Tab F-Academic Detail'!C15</f>
        <v>0</v>
      </c>
      <c r="D22" s="167">
        <f>'Tab F-Academic Detail'!D15</f>
        <v>0</v>
      </c>
      <c r="E22" s="167">
        <f>'Tab F-Academic Detail'!E15</f>
        <v>0</v>
      </c>
      <c r="F22" s="167">
        <f>'Tab F-Academic Detail'!F15</f>
        <v>0</v>
      </c>
      <c r="G22" s="167">
        <f>'Tab F-Academic Detail'!G15</f>
        <v>0</v>
      </c>
      <c r="H22" s="167">
        <f>'Tab F-Academic Detail'!H15</f>
        <v>0</v>
      </c>
      <c r="I22" s="136" t="s">
        <v>152</v>
      </c>
      <c r="J22" s="126"/>
    </row>
    <row r="23" spans="1:10" s="65" customFormat="1" ht="14.25" customHeight="1" x14ac:dyDescent="0.35">
      <c r="A23" s="198"/>
      <c r="B23" s="215" t="s">
        <v>229</v>
      </c>
      <c r="C23" s="167">
        <f>'Tab F-Academic Detail'!C16</f>
        <v>0</v>
      </c>
      <c r="D23" s="167">
        <f>'Tab F-Academic Detail'!D16</f>
        <v>0</v>
      </c>
      <c r="E23" s="167">
        <f>'Tab F-Academic Detail'!E16</f>
        <v>0</v>
      </c>
      <c r="F23" s="167">
        <f>'Tab F-Academic Detail'!F16</f>
        <v>0</v>
      </c>
      <c r="G23" s="167">
        <f>'Tab F-Academic Detail'!G16</f>
        <v>0</v>
      </c>
      <c r="H23" s="167">
        <f>'Tab F-Academic Detail'!H16</f>
        <v>0</v>
      </c>
      <c r="I23" s="136" t="s">
        <v>233</v>
      </c>
      <c r="J23" s="126"/>
    </row>
    <row r="24" spans="1:10" s="65" customFormat="1" ht="14.25" customHeight="1" x14ac:dyDescent="0.35">
      <c r="A24" s="198"/>
      <c r="B24" s="217" t="s">
        <v>10</v>
      </c>
      <c r="C24" s="168">
        <f t="shared" ref="C24:H24" si="4">SUM(C16:C23)</f>
        <v>0</v>
      </c>
      <c r="D24" s="168">
        <f t="shared" si="4"/>
        <v>0</v>
      </c>
      <c r="E24" s="168">
        <f t="shared" si="4"/>
        <v>0</v>
      </c>
      <c r="F24" s="168">
        <f t="shared" si="4"/>
        <v>0</v>
      </c>
      <c r="G24" s="168">
        <f t="shared" si="4"/>
        <v>0</v>
      </c>
      <c r="H24" s="168">
        <f t="shared" si="4"/>
        <v>0</v>
      </c>
      <c r="I24" s="136"/>
      <c r="J24" s="126"/>
    </row>
    <row r="25" spans="1:10" s="65" customFormat="1" ht="14.25" customHeight="1" x14ac:dyDescent="0.35">
      <c r="A25" s="198"/>
      <c r="B25" s="214" t="s">
        <v>11</v>
      </c>
      <c r="C25" s="172"/>
      <c r="D25" s="172"/>
      <c r="E25" s="172"/>
      <c r="F25" s="172"/>
      <c r="G25" s="172"/>
      <c r="H25" s="172"/>
      <c r="I25" s="136" t="s">
        <v>140</v>
      </c>
      <c r="J25" s="126"/>
    </row>
    <row r="26" spans="1:10" s="65" customFormat="1" ht="14.25" customHeight="1" x14ac:dyDescent="0.35">
      <c r="A26" s="198"/>
      <c r="B26" s="216" t="s">
        <v>216</v>
      </c>
      <c r="C26" s="167">
        <f>'Tab G-Staff Detail'!C8</f>
        <v>0</v>
      </c>
      <c r="D26" s="167">
        <f>'Tab G-Staff Detail'!D8</f>
        <v>0</v>
      </c>
      <c r="E26" s="167">
        <f>'Tab G-Staff Detail'!E8</f>
        <v>0</v>
      </c>
      <c r="F26" s="167">
        <f>'Tab G-Staff Detail'!F8</f>
        <v>0</v>
      </c>
      <c r="G26" s="167">
        <f>'Tab G-Staff Detail'!G8</f>
        <v>0</v>
      </c>
      <c r="H26" s="167">
        <f>'Tab G-Staff Detail'!H8</f>
        <v>0</v>
      </c>
      <c r="I26" s="136" t="str">
        <f>'Tab G-Staff Detail'!J8</f>
        <v>3% COLA/Year assumed- update position and salary</v>
      </c>
      <c r="J26" s="126"/>
    </row>
    <row r="27" spans="1:10" s="65" customFormat="1" ht="14.25" customHeight="1" x14ac:dyDescent="0.35">
      <c r="A27" s="198"/>
      <c r="B27" s="293" t="s">
        <v>217</v>
      </c>
      <c r="C27" s="167">
        <f>'Tab G-Staff Detail'!C9</f>
        <v>0</v>
      </c>
      <c r="D27" s="167">
        <f>'Tab G-Staff Detail'!D9</f>
        <v>0</v>
      </c>
      <c r="E27" s="167">
        <f>'Tab G-Staff Detail'!E9</f>
        <v>0</v>
      </c>
      <c r="F27" s="167">
        <f>'Tab G-Staff Detail'!F9</f>
        <v>0</v>
      </c>
      <c r="G27" s="167">
        <f>'Tab G-Staff Detail'!G9</f>
        <v>0</v>
      </c>
      <c r="H27" s="167">
        <f>'Tab G-Staff Detail'!H9</f>
        <v>0</v>
      </c>
      <c r="J27" s="126"/>
    </row>
    <row r="28" spans="1:10" s="65" customFormat="1" ht="14.25" customHeight="1" x14ac:dyDescent="0.35">
      <c r="A28" s="198"/>
      <c r="B28" s="293" t="s">
        <v>218</v>
      </c>
      <c r="C28" s="167">
        <f>'Tab G-Staff Detail'!C10</f>
        <v>0</v>
      </c>
      <c r="D28" s="167">
        <f>'Tab G-Staff Detail'!D10</f>
        <v>0</v>
      </c>
      <c r="E28" s="167">
        <f>'Tab G-Staff Detail'!E10</f>
        <v>0</v>
      </c>
      <c r="F28" s="167">
        <f>'Tab G-Staff Detail'!F10</f>
        <v>0</v>
      </c>
      <c r="G28" s="167">
        <f>'Tab G-Staff Detail'!G10</f>
        <v>0</v>
      </c>
      <c r="H28" s="167">
        <f>'Tab G-Staff Detail'!H10</f>
        <v>0</v>
      </c>
      <c r="I28" s="136"/>
      <c r="J28" s="126"/>
    </row>
    <row r="29" spans="1:10" s="128" customFormat="1" ht="14.25" customHeight="1" x14ac:dyDescent="0.35">
      <c r="A29" s="233"/>
      <c r="B29" s="293" t="s">
        <v>235</v>
      </c>
      <c r="C29" s="167">
        <f>'Tab G-Staff Detail'!C11</f>
        <v>0</v>
      </c>
      <c r="D29" s="167">
        <f>'Tab G-Staff Detail'!D11</f>
        <v>0</v>
      </c>
      <c r="E29" s="167">
        <f>'Tab G-Staff Detail'!E11</f>
        <v>0</v>
      </c>
      <c r="F29" s="167">
        <f>'Tab G-Staff Detail'!F11</f>
        <v>0</v>
      </c>
      <c r="G29" s="167">
        <f>'Tab G-Staff Detail'!G11</f>
        <v>0</v>
      </c>
      <c r="H29" s="167">
        <f>'Tab G-Staff Detail'!H11</f>
        <v>0</v>
      </c>
      <c r="I29" s="281"/>
      <c r="J29" s="136"/>
    </row>
    <row r="30" spans="1:10" s="65" customFormat="1" ht="14.25" customHeight="1" x14ac:dyDescent="0.35">
      <c r="A30" s="198"/>
      <c r="B30" s="217" t="s">
        <v>12</v>
      </c>
      <c r="C30" s="168">
        <f>SUM(C26:C29)</f>
        <v>0</v>
      </c>
      <c r="D30" s="168">
        <f t="shared" ref="D30:H30" si="5">SUM(D26:D29)</f>
        <v>0</v>
      </c>
      <c r="E30" s="168">
        <f t="shared" si="5"/>
        <v>0</v>
      </c>
      <c r="F30" s="168">
        <f t="shared" si="5"/>
        <v>0</v>
      </c>
      <c r="G30" s="168">
        <f t="shared" si="5"/>
        <v>0</v>
      </c>
      <c r="H30" s="168">
        <f t="shared" si="5"/>
        <v>0</v>
      </c>
      <c r="I30" s="136"/>
      <c r="J30" s="127"/>
    </row>
    <row r="31" spans="1:10" s="65" customFormat="1" ht="14.25" customHeight="1" x14ac:dyDescent="0.35">
      <c r="A31" s="198"/>
      <c r="B31" s="214" t="s">
        <v>6</v>
      </c>
      <c r="C31" s="168"/>
      <c r="D31" s="168"/>
      <c r="E31" s="168"/>
      <c r="F31" s="168"/>
      <c r="G31" s="168"/>
      <c r="H31" s="168"/>
      <c r="I31" s="136" t="s">
        <v>243</v>
      </c>
      <c r="J31" s="127"/>
    </row>
    <row r="32" spans="1:10" s="65" customFormat="1" ht="14.25" customHeight="1" x14ac:dyDescent="0.35">
      <c r="A32" s="198"/>
      <c r="B32" s="218" t="s">
        <v>138</v>
      </c>
      <c r="C32" s="231">
        <f>'Tab F-Academic Detail'!C30</f>
        <v>0</v>
      </c>
      <c r="D32" s="231">
        <f>'Tab F-Academic Detail'!D30</f>
        <v>0</v>
      </c>
      <c r="E32" s="231">
        <f>'Tab F-Academic Detail'!E30</f>
        <v>0</v>
      </c>
      <c r="F32" s="231">
        <f>'Tab F-Academic Detail'!F30</f>
        <v>0</v>
      </c>
      <c r="G32" s="231">
        <f>'Tab F-Academic Detail'!G30</f>
        <v>0</v>
      </c>
      <c r="H32" s="231">
        <f>'Tab F-Academic Detail'!H30</f>
        <v>0</v>
      </c>
      <c r="I32" s="136"/>
      <c r="J32" s="127"/>
    </row>
    <row r="33" spans="1:10" s="65" customFormat="1" ht="14.25" customHeight="1" x14ac:dyDescent="0.35">
      <c r="A33" s="198"/>
      <c r="B33" s="218" t="s">
        <v>230</v>
      </c>
      <c r="C33" s="231">
        <f>'Tab F-Academic Detail'!C31</f>
        <v>0</v>
      </c>
      <c r="D33" s="231">
        <f>'Tab F-Academic Detail'!D31</f>
        <v>0</v>
      </c>
      <c r="E33" s="231">
        <f>'Tab F-Academic Detail'!E31</f>
        <v>0</v>
      </c>
      <c r="F33" s="231">
        <f>'Tab F-Academic Detail'!F31</f>
        <v>0</v>
      </c>
      <c r="G33" s="231">
        <f>'Tab F-Academic Detail'!G31</f>
        <v>0</v>
      </c>
      <c r="H33" s="231">
        <f>'Tab F-Academic Detail'!H31</f>
        <v>0</v>
      </c>
      <c r="I33" s="136"/>
      <c r="J33" s="127"/>
    </row>
    <row r="34" spans="1:10" s="65" customFormat="1" ht="14.25" customHeight="1" x14ac:dyDescent="0.35">
      <c r="A34" s="198"/>
      <c r="B34" s="218" t="s">
        <v>232</v>
      </c>
      <c r="C34" s="231">
        <f>'Tab F-Academic Detail'!C32</f>
        <v>0</v>
      </c>
      <c r="D34" s="231">
        <f>'Tab F-Academic Detail'!D32</f>
        <v>0</v>
      </c>
      <c r="E34" s="231">
        <f>'Tab F-Academic Detail'!E32</f>
        <v>0</v>
      </c>
      <c r="F34" s="231">
        <f>'Tab F-Academic Detail'!F32</f>
        <v>0</v>
      </c>
      <c r="G34" s="231">
        <f>'Tab F-Academic Detail'!G32</f>
        <v>0</v>
      </c>
      <c r="H34" s="231">
        <f>'Tab F-Academic Detail'!H32</f>
        <v>0</v>
      </c>
      <c r="I34" s="136"/>
      <c r="J34" s="127"/>
    </row>
    <row r="35" spans="1:10" s="65" customFormat="1" ht="14.25" customHeight="1" x14ac:dyDescent="0.35">
      <c r="A35" s="198"/>
      <c r="B35" s="218" t="s">
        <v>120</v>
      </c>
      <c r="C35" s="231">
        <f>'Tab F-Academic Detail'!C33</f>
        <v>0</v>
      </c>
      <c r="D35" s="231">
        <f>'Tab F-Academic Detail'!D33</f>
        <v>0</v>
      </c>
      <c r="E35" s="231">
        <f>'Tab F-Academic Detail'!E33</f>
        <v>0</v>
      </c>
      <c r="F35" s="231">
        <f>'Tab F-Academic Detail'!F33</f>
        <v>0</v>
      </c>
      <c r="G35" s="231">
        <f>'Tab F-Academic Detail'!G33</f>
        <v>0</v>
      </c>
      <c r="H35" s="231">
        <f>'Tab F-Academic Detail'!H33</f>
        <v>0</v>
      </c>
      <c r="I35" s="136"/>
      <c r="J35" s="127"/>
    </row>
    <row r="36" spans="1:10" s="65" customFormat="1" ht="14.25" customHeight="1" x14ac:dyDescent="0.35">
      <c r="A36" s="198"/>
      <c r="B36" s="218" t="s">
        <v>26</v>
      </c>
      <c r="C36" s="231">
        <f>'Tab F-Academic Detail'!C34</f>
        <v>0</v>
      </c>
      <c r="D36" s="231">
        <f>'Tab F-Academic Detail'!D34</f>
        <v>0</v>
      </c>
      <c r="E36" s="231">
        <f>'Tab F-Academic Detail'!E34</f>
        <v>0</v>
      </c>
      <c r="F36" s="231">
        <f>'Tab F-Academic Detail'!F34</f>
        <v>0</v>
      </c>
      <c r="G36" s="231">
        <f>'Tab F-Academic Detail'!G34</f>
        <v>0</v>
      </c>
      <c r="H36" s="231">
        <f>'Tab F-Academic Detail'!H34</f>
        <v>0</v>
      </c>
      <c r="I36" s="136"/>
      <c r="J36" s="127"/>
    </row>
    <row r="37" spans="1:10" s="65" customFormat="1" ht="14.25" customHeight="1" x14ac:dyDescent="0.35">
      <c r="A37" s="198"/>
      <c r="B37" s="218" t="s">
        <v>234</v>
      </c>
      <c r="C37" s="231">
        <f>'Tab F-Academic Detail'!C35</f>
        <v>0</v>
      </c>
      <c r="D37" s="231">
        <f>'Tab F-Academic Detail'!D35</f>
        <v>0</v>
      </c>
      <c r="E37" s="231">
        <f>'Tab F-Academic Detail'!E35</f>
        <v>0</v>
      </c>
      <c r="F37" s="231">
        <f>'Tab F-Academic Detail'!F35</f>
        <v>0</v>
      </c>
      <c r="G37" s="231">
        <f>'Tab F-Academic Detail'!G35</f>
        <v>0</v>
      </c>
      <c r="H37" s="231">
        <f>'Tab F-Academic Detail'!H35</f>
        <v>0</v>
      </c>
      <c r="I37" s="136"/>
      <c r="J37" s="127"/>
    </row>
    <row r="38" spans="1:10" s="65" customFormat="1" ht="14.25" customHeight="1" x14ac:dyDescent="0.35">
      <c r="A38" s="198"/>
      <c r="B38" s="218" t="s">
        <v>50</v>
      </c>
      <c r="C38" s="231">
        <f>'Tab F-Academic Detail'!C36</f>
        <v>0</v>
      </c>
      <c r="D38" s="231">
        <f>'Tab F-Academic Detail'!D36</f>
        <v>0</v>
      </c>
      <c r="E38" s="231">
        <f>'Tab F-Academic Detail'!E36</f>
        <v>0</v>
      </c>
      <c r="F38" s="231">
        <f>'Tab F-Academic Detail'!F36</f>
        <v>0</v>
      </c>
      <c r="G38" s="231">
        <f>'Tab F-Academic Detail'!G36</f>
        <v>0</v>
      </c>
      <c r="H38" s="231">
        <f>'Tab F-Academic Detail'!H36</f>
        <v>0</v>
      </c>
      <c r="I38" s="136"/>
      <c r="J38" s="127"/>
    </row>
    <row r="39" spans="1:10" s="65" customFormat="1" ht="14.25" customHeight="1" x14ac:dyDescent="0.35">
      <c r="A39" s="198"/>
      <c r="B39" s="218" t="s">
        <v>229</v>
      </c>
      <c r="C39" s="231">
        <f>'Tab F-Academic Detail'!C37</f>
        <v>0</v>
      </c>
      <c r="D39" s="231">
        <f>'Tab F-Academic Detail'!D37</f>
        <v>0</v>
      </c>
      <c r="E39" s="231">
        <f>'Tab F-Academic Detail'!E37</f>
        <v>0</v>
      </c>
      <c r="F39" s="231">
        <f>'Tab F-Academic Detail'!F37</f>
        <v>0</v>
      </c>
      <c r="G39" s="231">
        <f>'Tab F-Academic Detail'!G37</f>
        <v>0</v>
      </c>
      <c r="H39" s="231">
        <f>'Tab F-Academic Detail'!H37</f>
        <v>0</v>
      </c>
      <c r="I39" s="136"/>
      <c r="J39" s="127"/>
    </row>
    <row r="40" spans="1:10" s="65" customFormat="1" ht="14.25" customHeight="1" x14ac:dyDescent="0.35">
      <c r="A40" s="198"/>
      <c r="B40" s="218" t="s">
        <v>237</v>
      </c>
      <c r="C40" s="171">
        <f>'Tab F-Academic Detail'!C40</f>
        <v>0</v>
      </c>
      <c r="D40" s="171">
        <f>'Tab F-Academic Detail'!D40</f>
        <v>0</v>
      </c>
      <c r="E40" s="171">
        <f>'Tab F-Academic Detail'!E40</f>
        <v>0</v>
      </c>
      <c r="F40" s="171">
        <f>'Tab F-Academic Detail'!F40</f>
        <v>0</v>
      </c>
      <c r="G40" s="171">
        <f>'Tab F-Academic Detail'!G40</f>
        <v>0</v>
      </c>
      <c r="H40" s="171">
        <f>'Tab F-Academic Detail'!H40</f>
        <v>0</v>
      </c>
      <c r="J40" s="126"/>
    </row>
    <row r="41" spans="1:10" s="65" customFormat="1" ht="14.25" customHeight="1" x14ac:dyDescent="0.35">
      <c r="A41" s="198"/>
      <c r="B41" s="218" t="s">
        <v>159</v>
      </c>
      <c r="C41" s="171">
        <f>'Tab G-Staff Detail'!C16</f>
        <v>0</v>
      </c>
      <c r="D41" s="171">
        <f>'Tab G-Staff Detail'!D16</f>
        <v>0</v>
      </c>
      <c r="E41" s="171">
        <f>'Tab G-Staff Detail'!E16</f>
        <v>0</v>
      </c>
      <c r="F41" s="171">
        <f>'Tab G-Staff Detail'!F16</f>
        <v>0</v>
      </c>
      <c r="G41" s="171">
        <f>'Tab G-Staff Detail'!G16</f>
        <v>0</v>
      </c>
      <c r="H41" s="171">
        <f>'Tab G-Staff Detail'!H16</f>
        <v>0</v>
      </c>
      <c r="I41" s="136"/>
      <c r="J41" s="126"/>
    </row>
    <row r="42" spans="1:10" s="65" customFormat="1" ht="14.25" customHeight="1" x14ac:dyDescent="0.35">
      <c r="A42" s="198"/>
      <c r="B42" s="217" t="s">
        <v>51</v>
      </c>
      <c r="C42" s="168">
        <f t="shared" ref="C42:H42" si="6">SUM(C32:C41)</f>
        <v>0</v>
      </c>
      <c r="D42" s="168">
        <f t="shared" si="6"/>
        <v>0</v>
      </c>
      <c r="E42" s="168">
        <f t="shared" si="6"/>
        <v>0</v>
      </c>
      <c r="F42" s="168">
        <f t="shared" si="6"/>
        <v>0</v>
      </c>
      <c r="G42" s="168">
        <f t="shared" si="6"/>
        <v>0</v>
      </c>
      <c r="H42" s="168">
        <f t="shared" si="6"/>
        <v>0</v>
      </c>
      <c r="I42" s="136"/>
      <c r="J42" s="126"/>
    </row>
    <row r="43" spans="1:10" s="65" customFormat="1" ht="14.25" customHeight="1" thickBot="1" x14ac:dyDescent="0.4">
      <c r="A43" s="198"/>
      <c r="B43" s="139" t="s">
        <v>95</v>
      </c>
      <c r="C43" s="174">
        <f t="shared" ref="C43:H43" si="7">SUM(C24, C30, C42)</f>
        <v>0</v>
      </c>
      <c r="D43" s="174">
        <f t="shared" si="7"/>
        <v>0</v>
      </c>
      <c r="E43" s="174">
        <f t="shared" si="7"/>
        <v>0</v>
      </c>
      <c r="F43" s="174">
        <f t="shared" si="7"/>
        <v>0</v>
      </c>
      <c r="G43" s="174">
        <f t="shared" si="7"/>
        <v>0</v>
      </c>
      <c r="H43" s="174">
        <f t="shared" si="7"/>
        <v>0</v>
      </c>
      <c r="I43" s="136"/>
      <c r="J43" s="126"/>
    </row>
    <row r="44" spans="1:10" s="65" customFormat="1" ht="6" customHeight="1" x14ac:dyDescent="0.35">
      <c r="A44" s="198"/>
      <c r="B44" s="139"/>
      <c r="C44" s="168"/>
      <c r="D44" s="168"/>
      <c r="E44" s="168"/>
      <c r="F44" s="168"/>
      <c r="G44" s="168"/>
      <c r="H44" s="168"/>
      <c r="I44" s="136"/>
      <c r="J44" s="126"/>
    </row>
    <row r="45" spans="1:10" s="65" customFormat="1" ht="14.25" customHeight="1" x14ac:dyDescent="0.35">
      <c r="A45" s="198"/>
      <c r="B45" s="279" t="s">
        <v>148</v>
      </c>
      <c r="C45" s="138"/>
      <c r="D45" s="138"/>
      <c r="E45" s="138"/>
      <c r="F45" s="138"/>
      <c r="G45" s="138"/>
      <c r="H45" s="138"/>
      <c r="I45" s="136"/>
      <c r="J45" s="126"/>
    </row>
    <row r="46" spans="1:10" s="65" customFormat="1" ht="14.25" customHeight="1" x14ac:dyDescent="0.35">
      <c r="A46" s="198"/>
      <c r="B46" s="208" t="s">
        <v>57</v>
      </c>
      <c r="C46" s="138"/>
      <c r="D46" s="138"/>
      <c r="E46" s="138"/>
      <c r="F46" s="138"/>
      <c r="G46" s="138"/>
      <c r="H46" s="138"/>
      <c r="I46" s="136" t="s">
        <v>141</v>
      </c>
      <c r="J46" s="126"/>
    </row>
    <row r="47" spans="1:10" s="65" customFormat="1" ht="14.25" customHeight="1" x14ac:dyDescent="0.35">
      <c r="A47" s="198"/>
      <c r="B47" s="209" t="s">
        <v>52</v>
      </c>
      <c r="C47" s="167">
        <v>0</v>
      </c>
      <c r="D47" s="167">
        <v>10000</v>
      </c>
      <c r="E47" s="167">
        <v>10000</v>
      </c>
      <c r="F47" s="167">
        <v>10000</v>
      </c>
      <c r="G47" s="167">
        <v>10000</v>
      </c>
      <c r="H47" s="167">
        <v>10000</v>
      </c>
      <c r="I47" s="136"/>
      <c r="J47" s="126"/>
    </row>
    <row r="48" spans="1:10" s="65" customFormat="1" ht="14.25" customHeight="1" x14ac:dyDescent="0.35">
      <c r="A48" s="198"/>
      <c r="B48" s="210" t="s">
        <v>53</v>
      </c>
      <c r="C48" s="167">
        <v>0</v>
      </c>
      <c r="D48" s="167">
        <v>0</v>
      </c>
      <c r="E48" s="167">
        <v>0</v>
      </c>
      <c r="F48" s="167">
        <v>0</v>
      </c>
      <c r="G48" s="167">
        <v>0</v>
      </c>
      <c r="H48" s="167">
        <v>0</v>
      </c>
      <c r="I48" s="136"/>
      <c r="J48" s="126"/>
    </row>
    <row r="49" spans="1:10" s="65" customFormat="1" ht="14.25" customHeight="1" x14ac:dyDescent="0.35">
      <c r="A49" s="198"/>
      <c r="B49" s="210" t="s">
        <v>54</v>
      </c>
      <c r="C49" s="167">
        <v>0</v>
      </c>
      <c r="D49" s="167">
        <v>6000</v>
      </c>
      <c r="E49" s="167">
        <v>12000</v>
      </c>
      <c r="F49" s="167">
        <v>12000</v>
      </c>
      <c r="G49" s="167">
        <v>12000</v>
      </c>
      <c r="H49" s="167">
        <v>12000</v>
      </c>
      <c r="I49" s="136"/>
      <c r="J49" s="126"/>
    </row>
    <row r="50" spans="1:10" s="65" customFormat="1" ht="14.25" customHeight="1" x14ac:dyDescent="0.35">
      <c r="A50" s="198"/>
      <c r="B50" s="210" t="s">
        <v>55</v>
      </c>
      <c r="C50" s="173">
        <v>0</v>
      </c>
      <c r="D50" s="173">
        <v>0</v>
      </c>
      <c r="E50" s="173">
        <v>0</v>
      </c>
      <c r="F50" s="173">
        <v>0</v>
      </c>
      <c r="G50" s="173">
        <v>0</v>
      </c>
      <c r="H50" s="173">
        <v>0</v>
      </c>
      <c r="I50" s="136"/>
      <c r="J50" s="126"/>
    </row>
    <row r="51" spans="1:10" s="65" customFormat="1" ht="14.25" customHeight="1" x14ac:dyDescent="0.35">
      <c r="A51" s="198"/>
      <c r="B51" s="211" t="s">
        <v>56</v>
      </c>
      <c r="C51" s="168">
        <f t="shared" ref="C51:H51" si="8">SUM(C47:C50)</f>
        <v>0</v>
      </c>
      <c r="D51" s="168">
        <f t="shared" si="8"/>
        <v>16000</v>
      </c>
      <c r="E51" s="168">
        <f t="shared" si="8"/>
        <v>22000</v>
      </c>
      <c r="F51" s="168">
        <f t="shared" si="8"/>
        <v>22000</v>
      </c>
      <c r="G51" s="168">
        <f t="shared" si="8"/>
        <v>22000</v>
      </c>
      <c r="H51" s="168">
        <f t="shared" si="8"/>
        <v>22000</v>
      </c>
      <c r="I51" s="136"/>
      <c r="J51" s="126"/>
    </row>
    <row r="52" spans="1:10" s="65" customFormat="1" ht="14.25" customHeight="1" x14ac:dyDescent="0.35">
      <c r="A52" s="198"/>
      <c r="B52" s="208" t="s">
        <v>58</v>
      </c>
      <c r="C52" s="138"/>
      <c r="D52" s="138"/>
      <c r="E52" s="138"/>
      <c r="F52" s="138"/>
      <c r="G52" s="138"/>
      <c r="H52" s="138"/>
      <c r="I52" s="136"/>
      <c r="J52" s="126"/>
    </row>
    <row r="53" spans="1:10" s="65" customFormat="1" ht="14.25" customHeight="1" x14ac:dyDescent="0.35">
      <c r="A53" s="198"/>
      <c r="B53" s="210" t="s">
        <v>59</v>
      </c>
      <c r="C53" s="167">
        <v>0</v>
      </c>
      <c r="D53" s="167">
        <v>0</v>
      </c>
      <c r="E53" s="167">
        <v>0</v>
      </c>
      <c r="F53" s="167">
        <v>0</v>
      </c>
      <c r="G53" s="167">
        <v>0</v>
      </c>
      <c r="H53" s="167">
        <v>0</v>
      </c>
      <c r="I53" s="136"/>
      <c r="J53" s="126"/>
    </row>
    <row r="54" spans="1:10" s="65" customFormat="1" ht="14.25" customHeight="1" x14ac:dyDescent="0.35">
      <c r="A54" s="198"/>
      <c r="B54" s="210" t="s">
        <v>60</v>
      </c>
      <c r="C54" s="167">
        <v>0</v>
      </c>
      <c r="D54" s="167">
        <v>0</v>
      </c>
      <c r="E54" s="167">
        <v>0</v>
      </c>
      <c r="F54" s="167">
        <v>0</v>
      </c>
      <c r="G54" s="167">
        <v>0</v>
      </c>
      <c r="H54" s="167">
        <v>0</v>
      </c>
      <c r="I54" s="136"/>
      <c r="J54" s="126"/>
    </row>
    <row r="55" spans="1:10" s="65" customFormat="1" ht="14.25" customHeight="1" x14ac:dyDescent="0.35">
      <c r="A55" s="198"/>
      <c r="B55" s="210" t="s">
        <v>61</v>
      </c>
      <c r="C55" s="167">
        <v>0</v>
      </c>
      <c r="D55" s="167">
        <v>0</v>
      </c>
      <c r="E55" s="167">
        <v>0</v>
      </c>
      <c r="F55" s="167">
        <v>0</v>
      </c>
      <c r="G55" s="167">
        <v>0</v>
      </c>
      <c r="H55" s="167">
        <v>0</v>
      </c>
      <c r="I55" s="136"/>
      <c r="J55" s="126"/>
    </row>
    <row r="56" spans="1:10" s="65" customFormat="1" ht="14.25" customHeight="1" x14ac:dyDescent="0.35">
      <c r="A56" s="198"/>
      <c r="B56" s="210" t="s">
        <v>62</v>
      </c>
      <c r="C56" s="167">
        <v>0</v>
      </c>
      <c r="D56" s="167">
        <v>0</v>
      </c>
      <c r="E56" s="167">
        <v>0</v>
      </c>
      <c r="F56" s="167">
        <v>0</v>
      </c>
      <c r="G56" s="167">
        <v>0</v>
      </c>
      <c r="H56" s="167">
        <v>0</v>
      </c>
      <c r="I56" s="136"/>
      <c r="J56" s="126"/>
    </row>
    <row r="57" spans="1:10" s="65" customFormat="1" ht="14.25" customHeight="1" x14ac:dyDescent="0.35">
      <c r="A57" s="198"/>
      <c r="B57" s="210" t="s">
        <v>63</v>
      </c>
      <c r="C57" s="167">
        <v>0</v>
      </c>
      <c r="D57" s="167">
        <v>0</v>
      </c>
      <c r="E57" s="167">
        <v>0</v>
      </c>
      <c r="F57" s="167">
        <v>0</v>
      </c>
      <c r="G57" s="167">
        <v>0</v>
      </c>
      <c r="H57" s="167">
        <v>0</v>
      </c>
      <c r="I57" s="136"/>
      <c r="J57" s="126"/>
    </row>
    <row r="58" spans="1:10" s="65" customFormat="1" ht="14.25" customHeight="1" x14ac:dyDescent="0.35">
      <c r="A58" s="198"/>
      <c r="B58" s="210" t="s">
        <v>64</v>
      </c>
      <c r="C58" s="167">
        <v>0</v>
      </c>
      <c r="D58" s="167">
        <v>0</v>
      </c>
      <c r="E58" s="167">
        <v>0</v>
      </c>
      <c r="F58" s="167">
        <v>0</v>
      </c>
      <c r="G58" s="167">
        <v>0</v>
      </c>
      <c r="H58" s="167">
        <v>0</v>
      </c>
      <c r="I58" s="136"/>
      <c r="J58" s="126"/>
    </row>
    <row r="59" spans="1:10" s="65" customFormat="1" ht="14.25" customHeight="1" x14ac:dyDescent="0.35">
      <c r="A59" s="198"/>
      <c r="B59" s="212" t="s">
        <v>104</v>
      </c>
      <c r="C59" s="167">
        <v>0</v>
      </c>
      <c r="D59" s="167">
        <v>0</v>
      </c>
      <c r="E59" s="167">
        <v>0</v>
      </c>
      <c r="F59" s="167">
        <v>0</v>
      </c>
      <c r="G59" s="167">
        <v>0</v>
      </c>
      <c r="H59" s="167">
        <v>0</v>
      </c>
      <c r="I59" s="136" t="s">
        <v>105</v>
      </c>
      <c r="J59" s="126"/>
    </row>
    <row r="60" spans="1:10" s="65" customFormat="1" ht="14.25" customHeight="1" x14ac:dyDescent="0.35">
      <c r="A60" s="198"/>
      <c r="B60" s="176" t="s">
        <v>55</v>
      </c>
      <c r="C60" s="173">
        <v>0</v>
      </c>
      <c r="D60" s="173">
        <v>0</v>
      </c>
      <c r="E60" s="173">
        <v>0</v>
      </c>
      <c r="F60" s="173">
        <v>0</v>
      </c>
      <c r="G60" s="173">
        <v>0</v>
      </c>
      <c r="H60" s="173">
        <v>0</v>
      </c>
      <c r="I60" s="204"/>
      <c r="J60" s="126"/>
    </row>
    <row r="61" spans="1:10" s="65" customFormat="1" ht="14.25" customHeight="1" x14ac:dyDescent="0.35">
      <c r="A61" s="198"/>
      <c r="B61" s="211" t="s">
        <v>65</v>
      </c>
      <c r="C61" s="168">
        <f t="shared" ref="C61:H61" si="9">SUM(C53:C60)</f>
        <v>0</v>
      </c>
      <c r="D61" s="168">
        <f>SUM(D53:D60)</f>
        <v>0</v>
      </c>
      <c r="E61" s="168">
        <f t="shared" si="9"/>
        <v>0</v>
      </c>
      <c r="F61" s="168">
        <f t="shared" si="9"/>
        <v>0</v>
      </c>
      <c r="G61" s="168">
        <f t="shared" si="9"/>
        <v>0</v>
      </c>
      <c r="H61" s="168">
        <f t="shared" si="9"/>
        <v>0</v>
      </c>
      <c r="I61" s="136"/>
      <c r="J61" s="126"/>
    </row>
    <row r="62" spans="1:10" s="65" customFormat="1" ht="14.25" customHeight="1" x14ac:dyDescent="0.35">
      <c r="A62" s="198"/>
      <c r="B62" s="139" t="s">
        <v>13</v>
      </c>
      <c r="C62" s="175">
        <f t="shared" ref="C62:H62" si="10">C61+C51</f>
        <v>0</v>
      </c>
      <c r="D62" s="175">
        <f t="shared" si="10"/>
        <v>16000</v>
      </c>
      <c r="E62" s="175">
        <f t="shared" si="10"/>
        <v>22000</v>
      </c>
      <c r="F62" s="175">
        <f t="shared" si="10"/>
        <v>22000</v>
      </c>
      <c r="G62" s="175">
        <f t="shared" si="10"/>
        <v>22000</v>
      </c>
      <c r="H62" s="175">
        <f t="shared" si="10"/>
        <v>22000</v>
      </c>
      <c r="I62" s="136"/>
      <c r="J62" s="126"/>
    </row>
    <row r="63" spans="1:10" s="65" customFormat="1" ht="14.25" customHeight="1" x14ac:dyDescent="0.35">
      <c r="A63" s="198"/>
      <c r="B63" s="139"/>
      <c r="C63" s="124"/>
      <c r="D63" s="124"/>
      <c r="E63" s="124"/>
      <c r="F63" s="124"/>
      <c r="G63" s="124"/>
      <c r="H63" s="124"/>
      <c r="I63" s="136"/>
      <c r="J63" s="126"/>
    </row>
    <row r="64" spans="1:10" s="65" customFormat="1" ht="14.25" customHeight="1" x14ac:dyDescent="0.35">
      <c r="A64" s="198"/>
      <c r="B64" s="279" t="s">
        <v>191</v>
      </c>
      <c r="C64" s="138"/>
      <c r="D64" s="138"/>
      <c r="E64" s="138"/>
      <c r="F64" s="138"/>
      <c r="G64" s="138"/>
      <c r="H64" s="138"/>
      <c r="I64" s="136"/>
      <c r="J64" s="126"/>
    </row>
    <row r="65" spans="1:14" s="65" customFormat="1" ht="13" x14ac:dyDescent="0.35">
      <c r="A65" s="198"/>
      <c r="B65" s="213" t="s">
        <v>192</v>
      </c>
      <c r="C65" s="231">
        <v>0</v>
      </c>
      <c r="D65" s="231">
        <v>0</v>
      </c>
      <c r="E65" s="231">
        <f t="shared" ref="D65:H68" si="11">D65*(1.03)</f>
        <v>0</v>
      </c>
      <c r="F65" s="231">
        <f t="shared" si="11"/>
        <v>0</v>
      </c>
      <c r="G65" s="231">
        <f t="shared" si="11"/>
        <v>0</v>
      </c>
      <c r="H65" s="231">
        <f t="shared" si="11"/>
        <v>0</v>
      </c>
      <c r="I65" s="136" t="s">
        <v>142</v>
      </c>
      <c r="J65" s="126"/>
    </row>
    <row r="66" spans="1:14" s="65" customFormat="1" ht="13" x14ac:dyDescent="0.35">
      <c r="A66" s="198"/>
      <c r="B66" s="213" t="s">
        <v>193</v>
      </c>
      <c r="C66" s="231">
        <v>0</v>
      </c>
      <c r="D66" s="231">
        <v>0</v>
      </c>
      <c r="E66" s="231">
        <f t="shared" si="11"/>
        <v>0</v>
      </c>
      <c r="F66" s="231">
        <f t="shared" si="11"/>
        <v>0</v>
      </c>
      <c r="G66" s="231">
        <f t="shared" si="11"/>
        <v>0</v>
      </c>
      <c r="H66" s="231">
        <f t="shared" si="11"/>
        <v>0</v>
      </c>
      <c r="I66" s="136" t="s">
        <v>142</v>
      </c>
      <c r="J66" s="126"/>
    </row>
    <row r="67" spans="1:14" s="65" customFormat="1" ht="13" x14ac:dyDescent="0.35">
      <c r="A67" s="198"/>
      <c r="B67" s="213" t="s">
        <v>194</v>
      </c>
      <c r="C67" s="231">
        <v>0</v>
      </c>
      <c r="D67" s="231">
        <f t="shared" si="11"/>
        <v>0</v>
      </c>
      <c r="E67" s="231">
        <f t="shared" si="11"/>
        <v>0</v>
      </c>
      <c r="F67" s="231">
        <f t="shared" si="11"/>
        <v>0</v>
      </c>
      <c r="G67" s="231">
        <f t="shared" si="11"/>
        <v>0</v>
      </c>
      <c r="H67" s="231">
        <f t="shared" si="11"/>
        <v>0</v>
      </c>
      <c r="J67" s="126"/>
    </row>
    <row r="68" spans="1:14" s="65" customFormat="1" x14ac:dyDescent="0.35">
      <c r="A68" s="198"/>
      <c r="B68" s="213" t="s">
        <v>195</v>
      </c>
      <c r="C68" s="173">
        <v>0</v>
      </c>
      <c r="D68" s="173">
        <f t="shared" si="11"/>
        <v>0</v>
      </c>
      <c r="E68" s="173">
        <f t="shared" si="11"/>
        <v>0</v>
      </c>
      <c r="F68" s="173">
        <f t="shared" si="11"/>
        <v>0</v>
      </c>
      <c r="G68" s="173">
        <f t="shared" si="11"/>
        <v>0</v>
      </c>
      <c r="H68" s="173">
        <f t="shared" si="11"/>
        <v>0</v>
      </c>
      <c r="J68" s="126"/>
    </row>
    <row r="69" spans="1:14" s="65" customFormat="1" ht="13" x14ac:dyDescent="0.35">
      <c r="A69" s="198"/>
      <c r="B69" s="217" t="s">
        <v>98</v>
      </c>
      <c r="C69" s="196">
        <f t="shared" ref="C69:H69" si="12">SUM(C65:C68)</f>
        <v>0</v>
      </c>
      <c r="D69" s="196">
        <f t="shared" si="12"/>
        <v>0</v>
      </c>
      <c r="E69" s="196">
        <f t="shared" si="12"/>
        <v>0</v>
      </c>
      <c r="F69" s="196">
        <f t="shared" si="12"/>
        <v>0</v>
      </c>
      <c r="G69" s="196">
        <f t="shared" si="12"/>
        <v>0</v>
      </c>
      <c r="H69" s="196">
        <f t="shared" si="12"/>
        <v>0</v>
      </c>
      <c r="I69" s="136" t="s">
        <v>160</v>
      </c>
      <c r="J69" s="126"/>
    </row>
    <row r="70" spans="1:14" s="65" customFormat="1" ht="14.25" customHeight="1" x14ac:dyDescent="0.35">
      <c r="A70" s="198"/>
      <c r="B70" s="139"/>
      <c r="C70" s="172"/>
      <c r="D70" s="172"/>
      <c r="E70" s="172"/>
      <c r="F70" s="172"/>
      <c r="G70" s="172"/>
      <c r="H70" s="172"/>
      <c r="I70" s="136"/>
      <c r="J70" s="126"/>
    </row>
    <row r="71" spans="1:14" s="65" customFormat="1" ht="14.25" customHeight="1" x14ac:dyDescent="0.35">
      <c r="A71" s="200" t="s">
        <v>145</v>
      </c>
      <c r="B71" s="280" t="s">
        <v>196</v>
      </c>
      <c r="C71" s="220">
        <f t="shared" ref="C71:H71" si="13">SUM(C62,C43,C69)</f>
        <v>0</v>
      </c>
      <c r="D71" s="220">
        <f>SUM(D62,D43,D69)</f>
        <v>16000</v>
      </c>
      <c r="E71" s="220">
        <f>SUM(E62,E43,E69)</f>
        <v>22000</v>
      </c>
      <c r="F71" s="220">
        <f t="shared" si="13"/>
        <v>22000</v>
      </c>
      <c r="G71" s="220">
        <f t="shared" si="13"/>
        <v>22000</v>
      </c>
      <c r="H71" s="220">
        <f t="shared" si="13"/>
        <v>22000</v>
      </c>
      <c r="I71" s="136"/>
      <c r="J71" s="140"/>
    </row>
    <row r="72" spans="1:14" s="65" customFormat="1" ht="14.25" customHeight="1" x14ac:dyDescent="0.3">
      <c r="A72" s="200"/>
      <c r="B72" s="207"/>
      <c r="C72" s="168"/>
      <c r="D72" s="168"/>
      <c r="E72" s="168"/>
      <c r="F72" s="168"/>
      <c r="G72" s="168"/>
      <c r="H72" s="168"/>
      <c r="I72" s="136"/>
      <c r="J72" s="140"/>
    </row>
    <row r="73" spans="1:14" s="65" customFormat="1" ht="14.25" customHeight="1" thickBot="1" x14ac:dyDescent="0.4">
      <c r="A73" s="199"/>
      <c r="B73" s="263" t="s">
        <v>198</v>
      </c>
      <c r="C73" s="264">
        <f t="shared" ref="C73:H73" si="14">C12-C71</f>
        <v>0</v>
      </c>
      <c r="D73" s="264">
        <f t="shared" si="14"/>
        <v>584000</v>
      </c>
      <c r="E73" s="264">
        <f t="shared" si="14"/>
        <v>1361749.9999999998</v>
      </c>
      <c r="F73" s="264">
        <f t="shared" si="14"/>
        <v>1711531.2499999995</v>
      </c>
      <c r="G73" s="264">
        <f t="shared" si="14"/>
        <v>1722562.8124999993</v>
      </c>
      <c r="H73" s="264">
        <f t="shared" si="14"/>
        <v>1766176.8828124991</v>
      </c>
      <c r="I73" s="136"/>
      <c r="J73" s="140"/>
    </row>
    <row r="74" spans="1:14" ht="9.75" customHeight="1" thickTop="1" x14ac:dyDescent="0.35">
      <c r="A74" s="200"/>
      <c r="B74" s="206"/>
      <c r="C74" s="205"/>
      <c r="D74" s="205"/>
      <c r="E74" s="205"/>
      <c r="F74" s="205"/>
      <c r="G74" s="205"/>
      <c r="H74" s="205"/>
      <c r="I74" s="158"/>
      <c r="J74" s="130"/>
    </row>
    <row r="75" spans="1:14" ht="13" x14ac:dyDescent="0.3">
      <c r="B75" s="265" t="s">
        <v>199</v>
      </c>
      <c r="C75" s="275" t="s">
        <v>0</v>
      </c>
      <c r="D75" s="275" t="s">
        <v>1</v>
      </c>
      <c r="E75" s="275" t="s">
        <v>2</v>
      </c>
      <c r="F75" s="275" t="s">
        <v>3</v>
      </c>
      <c r="G75" s="275" t="s">
        <v>4</v>
      </c>
      <c r="H75" s="275" t="s">
        <v>5</v>
      </c>
      <c r="I75" s="158"/>
      <c r="J75" s="130"/>
      <c r="K75" s="9"/>
      <c r="L75" s="9"/>
      <c r="M75" s="9"/>
      <c r="N75" s="9"/>
    </row>
    <row r="76" spans="1:14" s="203" customFormat="1" ht="13" x14ac:dyDescent="0.3">
      <c r="A76" s="233"/>
      <c r="B76" s="282" t="s">
        <v>209</v>
      </c>
      <c r="C76" s="196">
        <v>0</v>
      </c>
      <c r="D76" s="196">
        <v>0</v>
      </c>
      <c r="E76" s="196">
        <f>SUM(D71+D77+D78)*0.05</f>
        <v>800</v>
      </c>
      <c r="F76" s="196">
        <f>SUM(E71+E77+E78)*0.05</f>
        <v>69147.499999999985</v>
      </c>
      <c r="G76" s="196">
        <f>SUM(F71+F77+F78)*0.05</f>
        <v>83219.187499999985</v>
      </c>
      <c r="H76" s="196">
        <f t="shared" ref="H76" si="15">SUM(G71+G77+G78)*0.05</f>
        <v>83067.181249999965</v>
      </c>
      <c r="I76" s="158" t="s">
        <v>200</v>
      </c>
      <c r="J76" s="164"/>
    </row>
    <row r="77" spans="1:14" s="203" customFormat="1" ht="13" x14ac:dyDescent="0.3">
      <c r="A77" s="233" t="s">
        <v>146</v>
      </c>
      <c r="B77" s="232" t="s">
        <v>201</v>
      </c>
      <c r="C77" s="196">
        <v>0</v>
      </c>
      <c r="D77" s="196">
        <v>0</v>
      </c>
      <c r="E77" s="196">
        <f>D12*0.2</f>
        <v>120000</v>
      </c>
      <c r="F77" s="196">
        <f>E12*0.2</f>
        <v>276749.99999999994</v>
      </c>
      <c r="G77" s="196">
        <f>F12*0.2</f>
        <v>346706.24999999994</v>
      </c>
      <c r="H77" s="196">
        <f>G12*0.2</f>
        <v>348912.56249999988</v>
      </c>
      <c r="I77" s="158" t="s">
        <v>263</v>
      </c>
      <c r="J77" s="164"/>
    </row>
    <row r="78" spans="1:14" s="203" customFormat="1" x14ac:dyDescent="0.35">
      <c r="A78" s="233" t="s">
        <v>151</v>
      </c>
      <c r="B78" s="232" t="s">
        <v>202</v>
      </c>
      <c r="C78" s="169">
        <v>0</v>
      </c>
      <c r="D78" s="169">
        <v>0</v>
      </c>
      <c r="E78" s="169">
        <f>E73-E76-E77</f>
        <v>1240949.9999999998</v>
      </c>
      <c r="F78" s="169">
        <f>F73-F76-F77</f>
        <v>1365633.7499999995</v>
      </c>
      <c r="G78" s="169">
        <f>G73-G76-G77</f>
        <v>1292637.3749999993</v>
      </c>
      <c r="H78" s="169">
        <f>H73-H76-H77</f>
        <v>1334197.1390624992</v>
      </c>
      <c r="I78" s="136"/>
      <c r="J78" s="164"/>
    </row>
    <row r="79" spans="1:14" s="203" customFormat="1" ht="13" x14ac:dyDescent="0.35">
      <c r="A79" s="233" t="s">
        <v>208</v>
      </c>
      <c r="B79" s="283" t="s">
        <v>21</v>
      </c>
      <c r="C79" s="168">
        <f t="shared" ref="C79:D79" si="16">SUM(C76:C78)</f>
        <v>0</v>
      </c>
      <c r="D79" s="168">
        <f t="shared" si="16"/>
        <v>0</v>
      </c>
      <c r="E79" s="168">
        <f>SUM(E76:E78)</f>
        <v>1361749.9999999998</v>
      </c>
      <c r="F79" s="168">
        <f t="shared" ref="F79:H79" si="17">SUM(F76:F78)</f>
        <v>1711531.2499999995</v>
      </c>
      <c r="G79" s="168">
        <f t="shared" si="17"/>
        <v>1722562.8124999993</v>
      </c>
      <c r="H79" s="168">
        <f t="shared" si="17"/>
        <v>1766176.8828124991</v>
      </c>
      <c r="I79" s="136"/>
      <c r="J79" s="164"/>
    </row>
    <row r="80" spans="1:14" s="192" customFormat="1" x14ac:dyDescent="0.35">
      <c r="A80" s="200"/>
      <c r="B80" s="206"/>
      <c r="C80" s="266"/>
      <c r="D80" s="266"/>
      <c r="E80" s="266"/>
      <c r="F80" s="266"/>
      <c r="G80" s="266"/>
      <c r="H80" s="266"/>
      <c r="J80" s="202"/>
      <c r="K80" s="117"/>
      <c r="L80" s="117"/>
      <c r="M80" s="117"/>
      <c r="N80" s="117"/>
    </row>
    <row r="81" spans="1:14" s="192" customFormat="1" ht="13" x14ac:dyDescent="0.3">
      <c r="A81" s="200"/>
      <c r="B81" s="267" t="s">
        <v>203</v>
      </c>
      <c r="C81" s="268"/>
      <c r="D81" s="269"/>
      <c r="E81" s="276">
        <f>(E76+E77)/E12</f>
        <v>8.7299006323396586E-2</v>
      </c>
      <c r="F81" s="276">
        <f>(F76+F77)/F12</f>
        <v>0.19953346673156314</v>
      </c>
      <c r="G81" s="276">
        <f>(G76+G77)/G12</f>
        <v>0.24643735061846625</v>
      </c>
      <c r="H81" s="277">
        <f>(H76+H77)/H12</f>
        <v>0.24157551073502803</v>
      </c>
      <c r="I81" s="158" t="s">
        <v>204</v>
      </c>
      <c r="J81" s="202"/>
    </row>
    <row r="82" spans="1:14" s="192" customFormat="1" ht="13" x14ac:dyDescent="0.3">
      <c r="A82" s="200"/>
      <c r="B82" s="270" t="s">
        <v>207</v>
      </c>
      <c r="C82" s="271"/>
      <c r="D82" s="271"/>
      <c r="E82" s="272"/>
      <c r="F82" s="272"/>
      <c r="G82" s="272"/>
      <c r="H82" s="273"/>
      <c r="I82" s="274"/>
      <c r="J82" s="202"/>
    </row>
    <row r="83" spans="1:14" s="192" customFormat="1" ht="13" x14ac:dyDescent="0.3">
      <c r="A83" s="200"/>
      <c r="B83" s="202"/>
      <c r="C83" s="202"/>
      <c r="D83" s="202"/>
      <c r="E83" s="235"/>
      <c r="F83" s="235"/>
      <c r="G83" s="235"/>
      <c r="H83" s="235"/>
      <c r="I83" s="158"/>
      <c r="J83" s="202"/>
    </row>
    <row r="84" spans="1:14" s="192" customFormat="1" ht="13" x14ac:dyDescent="0.3">
      <c r="A84" s="200"/>
      <c r="B84" s="225" t="s">
        <v>156</v>
      </c>
      <c r="C84" s="202"/>
      <c r="D84" s="202"/>
      <c r="E84" s="235"/>
      <c r="F84" s="235"/>
      <c r="G84" s="235"/>
      <c r="H84" s="235"/>
      <c r="I84" s="158"/>
      <c r="J84" s="202"/>
    </row>
    <row r="85" spans="1:14" s="192" customFormat="1" ht="13" x14ac:dyDescent="0.3">
      <c r="A85" s="200"/>
      <c r="B85" s="225" t="s">
        <v>153</v>
      </c>
      <c r="C85" s="202"/>
      <c r="D85" s="202"/>
      <c r="E85" s="235"/>
      <c r="F85" s="235"/>
      <c r="G85" s="235"/>
      <c r="H85" s="235"/>
      <c r="I85" s="158"/>
      <c r="J85" s="202"/>
    </row>
    <row r="86" spans="1:14" s="192" customFormat="1" ht="13" x14ac:dyDescent="0.3">
      <c r="A86" s="200"/>
      <c r="B86" s="225" t="s">
        <v>205</v>
      </c>
      <c r="C86" s="202"/>
      <c r="D86" s="202"/>
      <c r="E86" s="235"/>
      <c r="F86" s="235"/>
      <c r="G86" s="235"/>
      <c r="H86" s="235"/>
      <c r="I86" s="158"/>
      <c r="J86" s="202"/>
    </row>
    <row r="87" spans="1:14" s="192" customFormat="1" ht="13" x14ac:dyDescent="0.3">
      <c r="A87" s="200"/>
      <c r="B87" s="225"/>
      <c r="C87" s="202"/>
      <c r="D87" s="202"/>
      <c r="E87" s="235"/>
      <c r="F87" s="235"/>
      <c r="G87" s="235"/>
      <c r="H87" s="235"/>
      <c r="I87" s="158"/>
      <c r="J87" s="202"/>
    </row>
    <row r="88" spans="1:14" s="192" customFormat="1" ht="13" x14ac:dyDescent="0.3">
      <c r="A88" s="200"/>
      <c r="B88" s="225"/>
      <c r="C88" s="202"/>
      <c r="D88" s="202"/>
      <c r="E88" s="235"/>
      <c r="F88" s="235"/>
      <c r="G88" s="235"/>
      <c r="H88" s="235"/>
      <c r="I88" s="158"/>
      <c r="J88" s="202"/>
    </row>
    <row r="89" spans="1:14" ht="13" x14ac:dyDescent="0.3">
      <c r="B89" s="25"/>
      <c r="C89" s="26"/>
      <c r="D89" s="26"/>
      <c r="E89" s="26"/>
      <c r="F89" s="26"/>
      <c r="G89" s="26"/>
      <c r="H89" s="26"/>
      <c r="K89" s="9"/>
      <c r="L89" s="9"/>
      <c r="M89" s="9"/>
      <c r="N89" s="9"/>
    </row>
  </sheetData>
  <customSheetViews>
    <customSheetView guid="{A497838E-8634-4AEF-A878-D71BA08FEDDB}" scale="90" fitToPage="1" printArea="1">
      <selection activeCell="E18" sqref="E18"/>
      <colBreaks count="1" manualBreakCount="1">
        <brk id="9" max="1048575" man="1"/>
      </colBreaks>
      <pageMargins left="0.2" right="0.2" top="0.56525000000000003" bottom="0.5" header="0.05" footer="0.05"/>
      <printOptions horizontalCentered="1" gridLines="1"/>
      <pageSetup scale="59" fitToHeight="0" orientation="portrait" r:id="rId1"/>
      <headerFooter>
        <oddHeader xml:space="preserve">&amp;CUCLA + School/College Name
Degree Program Name
Five-year Budget Plan
</oddHeader>
        <oddFooter xml:space="preserve">&amp;L&amp;9&amp;Z
&amp;F&amp;A&amp;C&amp;9Page &amp;P of &amp;N&amp;R&amp;9Updated: 11/14/2017; Trevino, J.
Printed: &amp;D &amp;T </oddFooter>
      </headerFooter>
    </customSheetView>
    <customSheetView guid="{43C5011C-2000-4C48-97EF-AB2844A7ED28}" scale="90" showPageBreaks="1" fitToPage="1" printArea="1">
      <selection activeCell="E78" sqref="E78"/>
      <colBreaks count="1" manualBreakCount="1">
        <brk id="9" max="1048575" man="1"/>
      </colBreaks>
      <pageMargins left="0.2" right="0.2" top="0.56525000000000003" bottom="0.5" header="0.05" footer="0.05"/>
      <printOptions horizontalCentered="1" gridLines="1"/>
      <pageSetup scale="54" fitToHeight="0" orientation="portrait" r:id="rId2"/>
      <headerFooter>
        <oddHeader xml:space="preserve">&amp;CUCLA + School/College Name
Degree Program Name
Five-year Budget Plan
</oddHeader>
        <oddFooter xml:space="preserve">&amp;L&amp;9&amp;Z
&amp;F&amp;A&amp;C&amp;9Page &amp;P of &amp;N&amp;R&amp;9Updated: 11/14/2017; Trevino, J.
Printed: &amp;D &amp;T </oddFooter>
      </headerFooter>
    </customSheetView>
  </customSheetViews>
  <mergeCells count="1">
    <mergeCell ref="E2:H2"/>
  </mergeCells>
  <pageMargins left="0.25" right="0.25" top="0.75" bottom="0.75" header="0.3" footer="0.3"/>
  <pageSetup scale="74" fitToHeight="2" orientation="landscape" r:id="rId3"/>
  <headerFooter>
    <oddHeader>&amp;CUCLA + School/College Name
Five-year Budget Plan</oddHeader>
    <oddFooter xml:space="preserve">&amp;L&amp;F
&amp;A&amp;CPage &amp;P of &amp;N&amp;R.
Printed: &amp;D &amp;T </oddFooter>
  </headerFooter>
  <colBreaks count="1" manualBreakCount="1">
    <brk id="9"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67"/>
  <sheetViews>
    <sheetView zoomScale="90" zoomScaleNormal="90" workbookViewId="0"/>
  </sheetViews>
  <sheetFormatPr defaultColWidth="8.81640625" defaultRowHeight="13" x14ac:dyDescent="0.3"/>
  <cols>
    <col min="1" max="1" width="1.26953125" style="9" customWidth="1"/>
    <col min="2" max="2" width="27.26953125" style="29" bestFit="1" customWidth="1"/>
    <col min="3" max="3" width="7.1796875" style="17" bestFit="1" customWidth="1"/>
    <col min="4" max="8" width="11.1796875" style="17" bestFit="1" customWidth="1"/>
    <col min="9" max="9" width="11" style="17" bestFit="1" customWidth="1"/>
    <col min="10" max="10" width="2.26953125" style="17" customWidth="1"/>
    <col min="11" max="11" width="51.26953125" style="9" customWidth="1"/>
    <col min="12" max="16384" width="8.81640625" style="9"/>
  </cols>
  <sheetData>
    <row r="2" spans="2:11" ht="21" x14ac:dyDescent="0.5">
      <c r="B2" s="362" t="s">
        <v>38</v>
      </c>
      <c r="C2" s="362"/>
      <c r="D2" s="7"/>
      <c r="E2" s="7"/>
      <c r="F2" s="7"/>
      <c r="G2" s="7"/>
      <c r="H2" s="7"/>
    </row>
    <row r="3" spans="2:11" x14ac:dyDescent="0.3">
      <c r="B3" s="359" t="s">
        <v>71</v>
      </c>
      <c r="C3" s="359"/>
      <c r="D3" s="359"/>
      <c r="E3" s="359"/>
      <c r="F3" s="359"/>
      <c r="G3" s="359"/>
      <c r="H3" s="359"/>
    </row>
    <row r="4" spans="2:11" ht="12.75" customHeight="1" x14ac:dyDescent="0.3">
      <c r="B4" s="360" t="s">
        <v>78</v>
      </c>
      <c r="C4" s="360"/>
      <c r="D4" s="360"/>
      <c r="E4" s="79"/>
      <c r="F4" s="79"/>
      <c r="G4" s="79"/>
      <c r="H4" s="79"/>
    </row>
    <row r="5" spans="2:11" x14ac:dyDescent="0.3">
      <c r="B5" s="76" t="s">
        <v>38</v>
      </c>
      <c r="C5" s="77" t="s">
        <v>0</v>
      </c>
      <c r="D5" s="77" t="s">
        <v>1</v>
      </c>
      <c r="E5" s="77" t="s">
        <v>2</v>
      </c>
      <c r="F5" s="77" t="s">
        <v>3</v>
      </c>
      <c r="G5" s="77" t="s">
        <v>4</v>
      </c>
      <c r="H5" s="77" t="s">
        <v>5</v>
      </c>
      <c r="I5" s="77" t="s">
        <v>21</v>
      </c>
      <c r="J5" s="77"/>
      <c r="K5" s="78" t="s">
        <v>7</v>
      </c>
    </row>
    <row r="6" spans="2:11" x14ac:dyDescent="0.3">
      <c r="B6" s="11"/>
      <c r="C6" s="12"/>
      <c r="D6" s="12"/>
      <c r="E6" s="12"/>
      <c r="F6" s="12"/>
      <c r="G6" s="12"/>
      <c r="H6" s="12"/>
      <c r="I6" s="12"/>
      <c r="J6" s="12"/>
      <c r="K6" s="85"/>
    </row>
    <row r="7" spans="2:11" ht="14.5" x14ac:dyDescent="0.45">
      <c r="B7" s="13" t="s">
        <v>73</v>
      </c>
      <c r="C7" s="99">
        <f>'Tab A-Summary'!C8</f>
        <v>0</v>
      </c>
      <c r="D7" s="99">
        <f>'Tab A-Summary'!D8</f>
        <v>30000</v>
      </c>
      <c r="E7" s="99">
        <f>'Tab A-Summary'!E8</f>
        <v>30749.999999999996</v>
      </c>
      <c r="F7" s="99">
        <f>'Tab A-Summary'!F8</f>
        <v>31518.749999999993</v>
      </c>
      <c r="G7" s="99">
        <f>'Tab A-Summary'!G8</f>
        <v>32306.718749999989</v>
      </c>
      <c r="H7" s="99">
        <f>'Tab A-Summary'!H8</f>
        <v>33114.386718749985</v>
      </c>
      <c r="I7" s="52"/>
      <c r="J7" s="52"/>
      <c r="K7" s="101" t="s">
        <v>79</v>
      </c>
    </row>
    <row r="8" spans="2:11" x14ac:dyDescent="0.3">
      <c r="B8" s="13"/>
      <c r="C8" s="53"/>
      <c r="D8" s="53"/>
      <c r="E8" s="53"/>
      <c r="F8" s="53"/>
      <c r="G8" s="53"/>
      <c r="H8" s="53"/>
      <c r="I8" s="54"/>
      <c r="J8" s="54"/>
      <c r="K8" s="75"/>
    </row>
    <row r="9" spans="2:11" x14ac:dyDescent="0.3">
      <c r="B9" s="13" t="s">
        <v>20</v>
      </c>
      <c r="C9" s="9"/>
      <c r="D9" s="9"/>
      <c r="E9" s="9"/>
      <c r="F9" s="9"/>
      <c r="G9" s="9"/>
      <c r="H9" s="9"/>
      <c r="I9" s="9"/>
      <c r="J9" s="9"/>
    </row>
    <row r="10" spans="2:11" x14ac:dyDescent="0.3">
      <c r="B10" s="14" t="s">
        <v>15</v>
      </c>
      <c r="C10" s="93">
        <f>'Tab D-Student FTE Detail'!C41</f>
        <v>0</v>
      </c>
      <c r="D10" s="93">
        <f>'Tab D-Student FTE Detail'!D41</f>
        <v>20</v>
      </c>
      <c r="E10" s="93">
        <f>'Tab D-Student FTE Detail'!E41</f>
        <v>20</v>
      </c>
      <c r="F10" s="93">
        <f>'Tab D-Student FTE Detail'!F41</f>
        <v>0</v>
      </c>
      <c r="G10" s="93">
        <f>'Tab D-Student FTE Detail'!G41</f>
        <v>0</v>
      </c>
      <c r="H10" s="93">
        <f>'Tab D-Student FTE Detail'!H41</f>
        <v>0</v>
      </c>
      <c r="I10" s="93">
        <f>SUM(C10:H10)</f>
        <v>40</v>
      </c>
      <c r="J10" s="15"/>
      <c r="K10" s="104" t="s">
        <v>72</v>
      </c>
    </row>
    <row r="11" spans="2:11" x14ac:dyDescent="0.3">
      <c r="B11" s="14" t="s">
        <v>16</v>
      </c>
      <c r="C11" s="93">
        <f>'Tab D-Student FTE Detail'!C42</f>
        <v>0</v>
      </c>
      <c r="D11" s="93">
        <f>'Tab D-Student FTE Detail'!D42</f>
        <v>0</v>
      </c>
      <c r="E11" s="93">
        <f>'Tab D-Student FTE Detail'!E42</f>
        <v>25</v>
      </c>
      <c r="F11" s="93">
        <f>'Tab D-Student FTE Detail'!F42</f>
        <v>25</v>
      </c>
      <c r="G11" s="93">
        <f>'Tab D-Student FTE Detail'!G42</f>
        <v>0</v>
      </c>
      <c r="H11" s="93">
        <f>'Tab D-Student FTE Detail'!H42</f>
        <v>0</v>
      </c>
      <c r="I11" s="93">
        <f t="shared" ref="I11:I15" si="0">SUM(C11:H11)</f>
        <v>50</v>
      </c>
      <c r="J11" s="15"/>
      <c r="K11" s="104" t="s">
        <v>72</v>
      </c>
    </row>
    <row r="12" spans="2:11" x14ac:dyDescent="0.3">
      <c r="B12" s="14" t="s">
        <v>17</v>
      </c>
      <c r="C12" s="93">
        <f>'Tab D-Student FTE Detail'!C43</f>
        <v>0</v>
      </c>
      <c r="D12" s="93"/>
      <c r="E12" s="93">
        <f>'Tab D-Student FTE Detail'!E43</f>
        <v>0</v>
      </c>
      <c r="F12" s="93">
        <f>'Tab D-Student FTE Detail'!F43</f>
        <v>30</v>
      </c>
      <c r="G12" s="93">
        <f>'Tab D-Student FTE Detail'!G43</f>
        <v>30</v>
      </c>
      <c r="H12" s="93">
        <f>'Tab D-Student FTE Detail'!H43</f>
        <v>0</v>
      </c>
      <c r="I12" s="93">
        <f t="shared" si="0"/>
        <v>60</v>
      </c>
      <c r="J12" s="15"/>
      <c r="K12" s="104" t="s">
        <v>72</v>
      </c>
    </row>
    <row r="13" spans="2:11" x14ac:dyDescent="0.3">
      <c r="B13" s="14" t="s">
        <v>18</v>
      </c>
      <c r="C13" s="93">
        <f>'Tab D-Student FTE Detail'!C44</f>
        <v>0</v>
      </c>
      <c r="D13" s="93">
        <f>'Tab D-Student FTE Detail'!D44</f>
        <v>0</v>
      </c>
      <c r="E13" s="93">
        <f>'Tab D-Student FTE Detail'!E44</f>
        <v>0</v>
      </c>
      <c r="F13" s="93">
        <f>'Tab D-Student FTE Detail'!F44</f>
        <v>0</v>
      </c>
      <c r="G13" s="93">
        <f>'Tab D-Student FTE Detail'!G44</f>
        <v>30</v>
      </c>
      <c r="H13" s="93">
        <f>'Tab D-Student FTE Detail'!H44</f>
        <v>30</v>
      </c>
      <c r="I13" s="93">
        <f t="shared" si="0"/>
        <v>60</v>
      </c>
      <c r="J13" s="15"/>
      <c r="K13" s="104" t="s">
        <v>72</v>
      </c>
    </row>
    <row r="14" spans="2:11" ht="14.5" x14ac:dyDescent="0.45">
      <c r="B14" s="14" t="s">
        <v>19</v>
      </c>
      <c r="C14" s="98">
        <f>'Tab D-Student FTE Detail'!C45</f>
        <v>0</v>
      </c>
      <c r="D14" s="98">
        <f>'Tab D-Student FTE Detail'!D45</f>
        <v>0</v>
      </c>
      <c r="E14" s="98">
        <f>'Tab D-Student FTE Detail'!E45</f>
        <v>0</v>
      </c>
      <c r="F14" s="98">
        <f>'Tab D-Student FTE Detail'!F45</f>
        <v>0</v>
      </c>
      <c r="G14" s="98">
        <f>'Tab D-Student FTE Detail'!G45</f>
        <v>0</v>
      </c>
      <c r="H14" s="98">
        <f>'Tab D-Student FTE Detail'!H45</f>
        <v>30</v>
      </c>
      <c r="I14" s="98">
        <f t="shared" si="0"/>
        <v>30</v>
      </c>
      <c r="J14" s="41"/>
      <c r="K14" s="104" t="s">
        <v>72</v>
      </c>
    </row>
    <row r="15" spans="2:11" x14ac:dyDescent="0.3">
      <c r="B15" s="40" t="s">
        <v>20</v>
      </c>
      <c r="C15" s="93">
        <f>SUM(C10:C14)</f>
        <v>0</v>
      </c>
      <c r="D15" s="93">
        <f t="shared" ref="D15:H15" si="1">SUM(D10:D14)</f>
        <v>20</v>
      </c>
      <c r="E15" s="93">
        <f t="shared" si="1"/>
        <v>45</v>
      </c>
      <c r="F15" s="93">
        <f t="shared" si="1"/>
        <v>55</v>
      </c>
      <c r="G15" s="93">
        <f t="shared" si="1"/>
        <v>60</v>
      </c>
      <c r="H15" s="93">
        <f t="shared" si="1"/>
        <v>60</v>
      </c>
      <c r="I15" s="93">
        <f t="shared" si="0"/>
        <v>240</v>
      </c>
      <c r="J15" s="15"/>
      <c r="K15" s="81"/>
    </row>
    <row r="16" spans="2:11" x14ac:dyDescent="0.3">
      <c r="K16" s="75"/>
    </row>
    <row r="17" spans="2:12" x14ac:dyDescent="0.3">
      <c r="B17" s="13" t="s">
        <v>34</v>
      </c>
      <c r="C17" s="9"/>
      <c r="D17" s="9"/>
      <c r="E17" s="9"/>
      <c r="F17" s="9"/>
      <c r="G17" s="9"/>
      <c r="H17" s="9"/>
      <c r="I17" s="9"/>
      <c r="J17" s="9"/>
      <c r="K17" s="75"/>
    </row>
    <row r="18" spans="2:12" x14ac:dyDescent="0.3">
      <c r="B18" s="14" t="s">
        <v>15</v>
      </c>
      <c r="C18" s="93">
        <f t="shared" ref="C18:H22" si="2">C10*C$7</f>
        <v>0</v>
      </c>
      <c r="D18" s="100">
        <f t="shared" si="2"/>
        <v>600000</v>
      </c>
      <c r="E18" s="100">
        <f t="shared" si="2"/>
        <v>614999.99999999988</v>
      </c>
      <c r="F18" s="100">
        <f t="shared" si="2"/>
        <v>0</v>
      </c>
      <c r="G18" s="100">
        <f t="shared" si="2"/>
        <v>0</v>
      </c>
      <c r="H18" s="100">
        <f t="shared" si="2"/>
        <v>0</v>
      </c>
      <c r="I18" s="100">
        <f>SUM(C18:H18)</f>
        <v>1215000</v>
      </c>
      <c r="J18" s="55"/>
      <c r="K18" s="106" t="s">
        <v>75</v>
      </c>
    </row>
    <row r="19" spans="2:12" x14ac:dyDescent="0.3">
      <c r="B19" s="14" t="s">
        <v>16</v>
      </c>
      <c r="C19" s="93">
        <f t="shared" si="2"/>
        <v>0</v>
      </c>
      <c r="D19" s="100">
        <f t="shared" si="2"/>
        <v>0</v>
      </c>
      <c r="E19" s="100">
        <f t="shared" si="2"/>
        <v>768749.99999999988</v>
      </c>
      <c r="F19" s="100">
        <f t="shared" si="2"/>
        <v>787968.74999999977</v>
      </c>
      <c r="G19" s="100">
        <f t="shared" si="2"/>
        <v>0</v>
      </c>
      <c r="H19" s="100">
        <f t="shared" si="2"/>
        <v>0</v>
      </c>
      <c r="I19" s="100">
        <f t="shared" ref="I19:I22" si="3">SUM(C19:H19)</f>
        <v>1556718.7499999995</v>
      </c>
      <c r="J19" s="55"/>
      <c r="K19" s="106" t="s">
        <v>75</v>
      </c>
    </row>
    <row r="20" spans="2:12" x14ac:dyDescent="0.3">
      <c r="B20" s="14" t="s">
        <v>17</v>
      </c>
      <c r="C20" s="93">
        <f t="shared" si="2"/>
        <v>0</v>
      </c>
      <c r="D20" s="100">
        <f t="shared" si="2"/>
        <v>0</v>
      </c>
      <c r="E20" s="100">
        <f t="shared" si="2"/>
        <v>0</v>
      </c>
      <c r="F20" s="100">
        <f t="shared" si="2"/>
        <v>945562.49999999977</v>
      </c>
      <c r="G20" s="100">
        <f t="shared" si="2"/>
        <v>969201.56249999965</v>
      </c>
      <c r="H20" s="100">
        <f t="shared" si="2"/>
        <v>0</v>
      </c>
      <c r="I20" s="100">
        <f t="shared" si="3"/>
        <v>1914764.0624999995</v>
      </c>
      <c r="J20" s="55"/>
      <c r="K20" s="106" t="s">
        <v>75</v>
      </c>
    </row>
    <row r="21" spans="2:12" x14ac:dyDescent="0.3">
      <c r="B21" s="14" t="s">
        <v>18</v>
      </c>
      <c r="C21" s="93">
        <f t="shared" si="2"/>
        <v>0</v>
      </c>
      <c r="D21" s="100">
        <f t="shared" si="2"/>
        <v>0</v>
      </c>
      <c r="E21" s="100">
        <f t="shared" si="2"/>
        <v>0</v>
      </c>
      <c r="F21" s="100">
        <f t="shared" si="2"/>
        <v>0</v>
      </c>
      <c r="G21" s="100">
        <f t="shared" si="2"/>
        <v>969201.56249999965</v>
      </c>
      <c r="H21" s="100">
        <f t="shared" si="2"/>
        <v>993431.60156249953</v>
      </c>
      <c r="I21" s="100">
        <f t="shared" si="3"/>
        <v>1962633.1640624991</v>
      </c>
      <c r="J21" s="55"/>
      <c r="K21" s="106" t="s">
        <v>75</v>
      </c>
    </row>
    <row r="22" spans="2:12" ht="14.5" x14ac:dyDescent="0.45">
      <c r="B22" s="14" t="s">
        <v>19</v>
      </c>
      <c r="C22" s="98">
        <f t="shared" si="2"/>
        <v>0</v>
      </c>
      <c r="D22" s="105">
        <f t="shared" si="2"/>
        <v>0</v>
      </c>
      <c r="E22" s="105">
        <f t="shared" si="2"/>
        <v>0</v>
      </c>
      <c r="F22" s="105">
        <f t="shared" si="2"/>
        <v>0</v>
      </c>
      <c r="G22" s="105">
        <f t="shared" si="2"/>
        <v>0</v>
      </c>
      <c r="H22" s="105">
        <f t="shared" si="2"/>
        <v>993431.60156249953</v>
      </c>
      <c r="I22" s="105">
        <f t="shared" si="3"/>
        <v>993431.60156249953</v>
      </c>
      <c r="J22" s="56"/>
      <c r="K22" s="106" t="s">
        <v>75</v>
      </c>
    </row>
    <row r="23" spans="2:12" x14ac:dyDescent="0.3">
      <c r="B23" s="40" t="s">
        <v>36</v>
      </c>
      <c r="C23" s="93">
        <f t="shared" ref="C23:H23" si="4">SUM(C18:C22)</f>
        <v>0</v>
      </c>
      <c r="D23" s="100">
        <f t="shared" si="4"/>
        <v>600000</v>
      </c>
      <c r="E23" s="100">
        <f t="shared" si="4"/>
        <v>1383749.9999999998</v>
      </c>
      <c r="F23" s="100">
        <f t="shared" si="4"/>
        <v>1733531.2499999995</v>
      </c>
      <c r="G23" s="100">
        <f t="shared" si="4"/>
        <v>1938403.1249999993</v>
      </c>
      <c r="H23" s="100">
        <f t="shared" si="4"/>
        <v>1986863.2031249991</v>
      </c>
      <c r="I23" s="100">
        <f>SUM(I18:I22)</f>
        <v>7642547.5781249981</v>
      </c>
      <c r="J23" s="55"/>
      <c r="K23" s="75"/>
    </row>
    <row r="24" spans="2:12" x14ac:dyDescent="0.3">
      <c r="D24" s="57"/>
      <c r="E24" s="57"/>
      <c r="F24" s="57"/>
      <c r="G24" s="57"/>
      <c r="H24" s="57"/>
      <c r="I24" s="57"/>
      <c r="J24" s="57"/>
      <c r="K24" s="75"/>
    </row>
    <row r="25" spans="2:12" x14ac:dyDescent="0.3">
      <c r="B25" s="13" t="s">
        <v>35</v>
      </c>
      <c r="C25" s="20"/>
      <c r="D25" s="58"/>
      <c r="E25" s="58"/>
      <c r="F25" s="58"/>
      <c r="G25" s="58"/>
      <c r="H25" s="58"/>
      <c r="I25" s="59"/>
      <c r="J25" s="59"/>
      <c r="K25" s="86"/>
    </row>
    <row r="26" spans="2:12" x14ac:dyDescent="0.3">
      <c r="B26" s="23" t="s">
        <v>40</v>
      </c>
      <c r="C26" s="58">
        <v>0</v>
      </c>
      <c r="D26" s="58">
        <v>0</v>
      </c>
      <c r="E26" s="58">
        <v>0</v>
      </c>
      <c r="F26" s="58">
        <v>0</v>
      </c>
      <c r="G26" s="58">
        <v>0.1</v>
      </c>
      <c r="H26" s="58">
        <v>0.1</v>
      </c>
      <c r="I26" s="59"/>
      <c r="J26" s="59"/>
      <c r="K26" s="101" t="s">
        <v>119</v>
      </c>
    </row>
    <row r="27" spans="2:12" x14ac:dyDescent="0.3">
      <c r="B27" s="23" t="s">
        <v>15</v>
      </c>
      <c r="C27" s="102">
        <f t="shared" ref="C27:H27" si="5">C18*C$26</f>
        <v>0</v>
      </c>
      <c r="D27" s="102">
        <f t="shared" si="5"/>
        <v>0</v>
      </c>
      <c r="E27" s="102">
        <f t="shared" si="5"/>
        <v>0</v>
      </c>
      <c r="F27" s="102">
        <f t="shared" si="5"/>
        <v>0</v>
      </c>
      <c r="G27" s="102">
        <f t="shared" si="5"/>
        <v>0</v>
      </c>
      <c r="H27" s="102">
        <f t="shared" si="5"/>
        <v>0</v>
      </c>
      <c r="I27" s="96">
        <f>SUM(C27:H27)</f>
        <v>0</v>
      </c>
      <c r="J27" s="26"/>
      <c r="K27" s="106" t="s">
        <v>76</v>
      </c>
      <c r="L27" s="60"/>
    </row>
    <row r="28" spans="2:12" x14ac:dyDescent="0.3">
      <c r="B28" s="23" t="s">
        <v>16</v>
      </c>
      <c r="C28" s="102">
        <f t="shared" ref="C28:D31" si="6">C19*C$26</f>
        <v>0</v>
      </c>
      <c r="D28" s="102">
        <f t="shared" si="6"/>
        <v>0</v>
      </c>
      <c r="E28" s="102">
        <f t="shared" ref="E28:H28" si="7">E19*E$26</f>
        <v>0</v>
      </c>
      <c r="F28" s="102">
        <f t="shared" si="7"/>
        <v>0</v>
      </c>
      <c r="G28" s="102">
        <f t="shared" si="7"/>
        <v>0</v>
      </c>
      <c r="H28" s="102">
        <f t="shared" si="7"/>
        <v>0</v>
      </c>
      <c r="I28" s="96">
        <f>SUM(C28:H28)</f>
        <v>0</v>
      </c>
      <c r="J28" s="26"/>
      <c r="K28" s="106" t="s">
        <v>76</v>
      </c>
      <c r="L28" s="60"/>
    </row>
    <row r="29" spans="2:12" x14ac:dyDescent="0.3">
      <c r="B29" s="23" t="s">
        <v>17</v>
      </c>
      <c r="C29" s="102">
        <f t="shared" si="6"/>
        <v>0</v>
      </c>
      <c r="D29" s="102">
        <f t="shared" si="6"/>
        <v>0</v>
      </c>
      <c r="E29" s="102">
        <f t="shared" ref="E29:H29" si="8">E20*E$26</f>
        <v>0</v>
      </c>
      <c r="F29" s="102">
        <f t="shared" si="8"/>
        <v>0</v>
      </c>
      <c r="G29" s="102">
        <f t="shared" si="8"/>
        <v>96920.156249999971</v>
      </c>
      <c r="H29" s="102">
        <f t="shared" si="8"/>
        <v>0</v>
      </c>
      <c r="I29" s="96">
        <f>SUM(C29:H29)</f>
        <v>96920.156249999971</v>
      </c>
      <c r="J29" s="26"/>
      <c r="K29" s="106" t="s">
        <v>76</v>
      </c>
      <c r="L29" s="60"/>
    </row>
    <row r="30" spans="2:12" x14ac:dyDescent="0.3">
      <c r="B30" s="23" t="s">
        <v>18</v>
      </c>
      <c r="C30" s="102">
        <f t="shared" si="6"/>
        <v>0</v>
      </c>
      <c r="D30" s="102">
        <f t="shared" si="6"/>
        <v>0</v>
      </c>
      <c r="E30" s="102">
        <f t="shared" ref="E30:H30" si="9">E21*E$26</f>
        <v>0</v>
      </c>
      <c r="F30" s="102">
        <f t="shared" si="9"/>
        <v>0</v>
      </c>
      <c r="G30" s="102">
        <f t="shared" si="9"/>
        <v>96920.156249999971</v>
      </c>
      <c r="H30" s="102">
        <f t="shared" si="9"/>
        <v>99343.160156249956</v>
      </c>
      <c r="I30" s="96">
        <f>SUM(C30:H30)</f>
        <v>196263.31640624994</v>
      </c>
      <c r="J30" s="26"/>
      <c r="K30" s="106" t="s">
        <v>76</v>
      </c>
      <c r="L30" s="60"/>
    </row>
    <row r="31" spans="2:12" ht="14.5" x14ac:dyDescent="0.45">
      <c r="B31" s="23" t="s">
        <v>19</v>
      </c>
      <c r="C31" s="103">
        <f t="shared" si="6"/>
        <v>0</v>
      </c>
      <c r="D31" s="103">
        <f t="shared" si="6"/>
        <v>0</v>
      </c>
      <c r="E31" s="103">
        <f t="shared" ref="E31:H31" si="10">E22*E$26</f>
        <v>0</v>
      </c>
      <c r="F31" s="103">
        <f t="shared" si="10"/>
        <v>0</v>
      </c>
      <c r="G31" s="103">
        <f t="shared" si="10"/>
        <v>0</v>
      </c>
      <c r="H31" s="103">
        <f t="shared" si="10"/>
        <v>99343.160156249956</v>
      </c>
      <c r="I31" s="103">
        <f>SUM(C31:H31)</f>
        <v>99343.160156249956</v>
      </c>
      <c r="J31" s="28"/>
      <c r="K31" s="106" t="s">
        <v>76</v>
      </c>
      <c r="L31" s="60"/>
    </row>
    <row r="32" spans="2:12" ht="13.5" thickBot="1" x14ac:dyDescent="0.35">
      <c r="B32" s="88" t="s">
        <v>37</v>
      </c>
      <c r="C32" s="89">
        <f>SUM(C27:C31)</f>
        <v>0</v>
      </c>
      <c r="D32" s="70">
        <f>SUM(D27:D31)</f>
        <v>0</v>
      </c>
      <c r="E32" s="70">
        <f t="shared" ref="E32:G32" si="11">SUM(E27:E31)</f>
        <v>0</v>
      </c>
      <c r="F32" s="70">
        <f t="shared" si="11"/>
        <v>0</v>
      </c>
      <c r="G32" s="70">
        <f t="shared" si="11"/>
        <v>193840.31249999994</v>
      </c>
      <c r="H32" s="70">
        <f>SUM(H27:H31)</f>
        <v>198686.32031249991</v>
      </c>
      <c r="I32" s="70">
        <f>SUM(I27:I31)</f>
        <v>392526.63281249983</v>
      </c>
      <c r="J32" s="64"/>
      <c r="K32" s="86"/>
    </row>
    <row r="33" spans="2:11" ht="13.5" thickTop="1" x14ac:dyDescent="0.3">
      <c r="K33" s="75"/>
    </row>
    <row r="34" spans="2:11" x14ac:dyDescent="0.3">
      <c r="B34" s="14"/>
      <c r="K34" s="75"/>
    </row>
    <row r="35" spans="2:11" x14ac:dyDescent="0.3">
      <c r="B35" s="14"/>
    </row>
    <row r="36" spans="2:11" x14ac:dyDescent="0.3">
      <c r="B36" s="14"/>
    </row>
    <row r="37" spans="2:11" x14ac:dyDescent="0.3">
      <c r="B37" s="14"/>
    </row>
    <row r="38" spans="2:11" x14ac:dyDescent="0.3">
      <c r="B38" s="14"/>
    </row>
    <row r="39" spans="2:11" x14ac:dyDescent="0.3">
      <c r="B39" s="49"/>
    </row>
    <row r="40" spans="2:11" x14ac:dyDescent="0.3">
      <c r="B40" s="21"/>
    </row>
    <row r="41" spans="2:11" x14ac:dyDescent="0.3">
      <c r="B41" s="49"/>
    </row>
    <row r="42" spans="2:11" x14ac:dyDescent="0.3">
      <c r="B42" s="14"/>
    </row>
    <row r="43" spans="2:11" x14ac:dyDescent="0.3">
      <c r="B43" s="14"/>
    </row>
    <row r="44" spans="2:11" x14ac:dyDescent="0.3">
      <c r="B44" s="14"/>
    </row>
    <row r="45" spans="2:11" x14ac:dyDescent="0.3">
      <c r="B45" s="14"/>
    </row>
    <row r="46" spans="2:11" x14ac:dyDescent="0.3">
      <c r="B46" s="14"/>
    </row>
    <row r="47" spans="2:11" x14ac:dyDescent="0.3">
      <c r="B47" s="49"/>
    </row>
    <row r="49" spans="2:8" x14ac:dyDescent="0.3">
      <c r="C49" s="57"/>
      <c r="D49" s="57"/>
      <c r="E49" s="57"/>
      <c r="F49" s="57"/>
      <c r="G49" s="57"/>
      <c r="H49" s="57"/>
    </row>
    <row r="50" spans="2:8" x14ac:dyDescent="0.3">
      <c r="B50" s="50"/>
      <c r="C50" s="57"/>
      <c r="D50" s="57"/>
      <c r="E50" s="57"/>
      <c r="F50" s="57"/>
      <c r="G50" s="57"/>
      <c r="H50" s="57"/>
    </row>
    <row r="51" spans="2:8" x14ac:dyDescent="0.3">
      <c r="B51" s="50"/>
      <c r="C51" s="57"/>
      <c r="D51" s="57"/>
      <c r="E51" s="57"/>
      <c r="F51" s="57"/>
      <c r="G51" s="57"/>
      <c r="H51" s="57"/>
    </row>
    <row r="52" spans="2:8" x14ac:dyDescent="0.3">
      <c r="B52" s="51"/>
      <c r="C52" s="57"/>
      <c r="D52" s="57"/>
      <c r="E52" s="57"/>
      <c r="F52" s="57"/>
      <c r="G52" s="57"/>
      <c r="H52" s="57"/>
    </row>
    <row r="53" spans="2:8" x14ac:dyDescent="0.3">
      <c r="B53" s="50"/>
      <c r="C53" s="57"/>
      <c r="D53" s="57"/>
      <c r="E53" s="57"/>
      <c r="F53" s="57"/>
      <c r="G53" s="57"/>
      <c r="H53" s="57"/>
    </row>
    <row r="54" spans="2:8" x14ac:dyDescent="0.3">
      <c r="B54" s="51"/>
    </row>
    <row r="55" spans="2:8" x14ac:dyDescent="0.3">
      <c r="B55" s="49"/>
    </row>
    <row r="56" spans="2:8" x14ac:dyDescent="0.3">
      <c r="B56" s="14"/>
      <c r="C56" s="60"/>
      <c r="D56" s="60"/>
      <c r="E56" s="60"/>
      <c r="F56" s="60"/>
      <c r="G56" s="60"/>
      <c r="H56" s="60"/>
    </row>
    <row r="57" spans="2:8" x14ac:dyDescent="0.3">
      <c r="B57" s="14"/>
      <c r="C57" s="60"/>
      <c r="D57" s="60"/>
      <c r="E57" s="60"/>
      <c r="F57" s="60"/>
      <c r="G57" s="60"/>
      <c r="H57" s="60"/>
    </row>
    <row r="58" spans="2:8" x14ac:dyDescent="0.3">
      <c r="B58" s="14"/>
      <c r="C58" s="60"/>
      <c r="D58" s="60"/>
      <c r="E58" s="60"/>
      <c r="F58" s="60"/>
      <c r="G58" s="60"/>
      <c r="H58" s="60"/>
    </row>
    <row r="59" spans="2:8" x14ac:dyDescent="0.3">
      <c r="B59" s="14"/>
      <c r="C59" s="60"/>
      <c r="D59" s="60"/>
      <c r="E59" s="60"/>
      <c r="F59" s="60"/>
      <c r="G59" s="60"/>
      <c r="H59" s="60"/>
    </row>
    <row r="60" spans="2:8" x14ac:dyDescent="0.3">
      <c r="B60" s="14"/>
      <c r="C60" s="60"/>
      <c r="D60" s="60"/>
      <c r="E60" s="60"/>
      <c r="F60" s="60"/>
      <c r="G60" s="60"/>
      <c r="H60" s="60"/>
    </row>
    <row r="61" spans="2:8" x14ac:dyDescent="0.3">
      <c r="B61" s="49"/>
    </row>
    <row r="62" spans="2:8" x14ac:dyDescent="0.3">
      <c r="B62" s="22"/>
    </row>
    <row r="63" spans="2:8" x14ac:dyDescent="0.3">
      <c r="B63" s="23"/>
      <c r="C63" s="57"/>
      <c r="D63" s="57"/>
      <c r="E63" s="57"/>
      <c r="F63" s="57"/>
      <c r="G63" s="57"/>
      <c r="H63" s="57"/>
    </row>
    <row r="64" spans="2:8" x14ac:dyDescent="0.3">
      <c r="B64" s="23"/>
      <c r="C64" s="57"/>
      <c r="D64" s="57"/>
      <c r="E64" s="57"/>
      <c r="F64" s="57"/>
      <c r="G64" s="57"/>
      <c r="H64" s="57"/>
    </row>
    <row r="65" spans="2:8" x14ac:dyDescent="0.3">
      <c r="B65" s="23"/>
      <c r="C65" s="57"/>
      <c r="D65" s="57"/>
      <c r="E65" s="57"/>
      <c r="F65" s="57"/>
      <c r="G65" s="57"/>
      <c r="H65" s="57"/>
    </row>
    <row r="66" spans="2:8" x14ac:dyDescent="0.3">
      <c r="B66" s="23"/>
      <c r="C66" s="57"/>
      <c r="D66" s="57"/>
      <c r="E66" s="57"/>
      <c r="F66" s="57"/>
      <c r="G66" s="57"/>
      <c r="H66" s="57"/>
    </row>
    <row r="67" spans="2:8" x14ac:dyDescent="0.3">
      <c r="B67" s="23"/>
      <c r="C67" s="57"/>
      <c r="D67" s="57"/>
      <c r="E67" s="57"/>
      <c r="F67" s="57"/>
      <c r="G67" s="57"/>
      <c r="H67" s="57"/>
    </row>
  </sheetData>
  <customSheetViews>
    <customSheetView guid="{A497838E-8634-4AEF-A878-D71BA08FEDDB}" scale="90" fitToPage="1">
      <selection activeCell="G32" sqref="G32"/>
      <pageMargins left="0.2" right="0.2" top="1" bottom="0.75" header="0.05" footer="0.3"/>
      <printOptions horizontalCentered="1" gridLines="1"/>
      <pageSetup scale="90" orientation="landscape" r:id="rId1"/>
      <headerFooter>
        <oddHeader>&amp;CUCLA School of Law
Master of Science in Law Budget
Financial Aid Calculation</oddHeader>
        <oddFooter xml:space="preserve">&amp;L&amp;9&amp;Z&amp;F
&amp;A&amp;C&amp;9Page &amp;P of &amp;N&amp;R&amp;9Updated: 10/16/2017; Trevino, J.
Printed: &amp;D &amp;T </oddFooter>
      </headerFooter>
    </customSheetView>
    <customSheetView guid="{43C5011C-2000-4C48-97EF-AB2844A7ED28}" scale="90" showPageBreaks="1" fitToPage="1" printArea="1">
      <selection activeCell="K34" sqref="K34"/>
      <pageMargins left="0.2" right="0.2" top="1" bottom="0.75" header="0.05" footer="0.3"/>
      <printOptions horizontalCentered="1" gridLines="1"/>
      <pageSetup scale="87" orientation="landscape" r:id="rId2"/>
      <headerFooter>
        <oddHeader>&amp;CUCLA School of Law
Master of Science in Law Budget
Financial Aid Calculation</oddHeader>
        <oddFooter xml:space="preserve">&amp;L&amp;9&amp;Z&amp;F
&amp;A&amp;C&amp;9Page &amp;P of &amp;N&amp;R&amp;9Updated: 10/16/2017; Trevino, J.
Printed: &amp;D &amp;T </oddFooter>
      </headerFooter>
    </customSheetView>
  </customSheetViews>
  <mergeCells count="3">
    <mergeCell ref="B3:H3"/>
    <mergeCell ref="B2:C2"/>
    <mergeCell ref="B4:D4"/>
  </mergeCells>
  <pageMargins left="0.25" right="0.25" top="0.75" bottom="0.75" header="0.3" footer="0.3"/>
  <pageSetup scale="86" fitToHeight="2" orientation="landscape" r:id="rId3"/>
  <headerFooter>
    <oddHeader>&amp;CUCLA + School/College Name
Five-year Budget Plan</oddHeader>
    <oddFooter xml:space="preserve">&amp;L&amp;F
&amp;A&amp;CPage &amp;P of &amp;N&amp;R.
Printed: &amp;D &amp;T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3:N24"/>
  <sheetViews>
    <sheetView zoomScale="90" zoomScaleNormal="90" workbookViewId="0">
      <selection activeCell="H19" sqref="H19"/>
    </sheetView>
  </sheetViews>
  <sheetFormatPr defaultColWidth="9.1796875" defaultRowHeight="13" x14ac:dyDescent="0.3"/>
  <cols>
    <col min="1" max="1" width="2.7265625" style="192" customWidth="1"/>
    <col min="2" max="2" width="62.81640625" style="192" bestFit="1" customWidth="1"/>
    <col min="3" max="3" width="10.1796875" style="192" bestFit="1" customWidth="1"/>
    <col min="4" max="4" width="9.54296875" style="192" bestFit="1" customWidth="1"/>
    <col min="5" max="5" width="11.54296875" style="192" customWidth="1"/>
    <col min="6" max="8" width="11" style="192" bestFit="1" customWidth="1"/>
    <col min="9" max="16384" width="9.1796875" style="192"/>
  </cols>
  <sheetData>
    <row r="3" spans="1:14" ht="14.5" x14ac:dyDescent="0.35">
      <c r="A3" s="200"/>
      <c r="B3" s="234" t="s">
        <v>161</v>
      </c>
      <c r="C3" s="202"/>
      <c r="D3" s="202"/>
      <c r="E3" s="235"/>
      <c r="F3" s="235"/>
      <c r="G3" s="235"/>
      <c r="H3" s="235"/>
      <c r="I3" s="158"/>
      <c r="J3" s="202"/>
      <c r="K3" s="117"/>
      <c r="L3" s="117"/>
      <c r="M3" s="117"/>
      <c r="N3" s="117"/>
    </row>
    <row r="4" spans="1:14" ht="14.5" x14ac:dyDescent="0.35">
      <c r="A4" s="200"/>
      <c r="B4" s="202"/>
      <c r="C4" s="202"/>
      <c r="D4" s="202"/>
      <c r="E4" s="235"/>
      <c r="F4" s="235"/>
      <c r="G4" s="235"/>
      <c r="H4" s="235"/>
      <c r="I4" s="158"/>
      <c r="J4" s="202"/>
      <c r="K4" s="117"/>
      <c r="L4" s="117"/>
      <c r="M4" s="117"/>
      <c r="N4" s="117"/>
    </row>
    <row r="5" spans="1:14" ht="14.5" x14ac:dyDescent="0.35">
      <c r="A5" s="201"/>
      <c r="B5" s="221"/>
      <c r="C5" s="202"/>
      <c r="D5" s="202"/>
      <c r="E5" s="235"/>
      <c r="F5" s="235"/>
      <c r="G5" s="235"/>
      <c r="H5" s="235"/>
      <c r="I5" s="158"/>
      <c r="J5" s="202"/>
      <c r="K5" s="117"/>
      <c r="L5" s="117"/>
      <c r="M5" s="117"/>
      <c r="N5" s="117"/>
    </row>
    <row r="6" spans="1:14" ht="12.75" customHeight="1" x14ac:dyDescent="0.35">
      <c r="A6" s="200"/>
      <c r="B6" s="202"/>
      <c r="C6" s="52"/>
      <c r="D6" s="52"/>
      <c r="E6" s="121"/>
      <c r="F6" s="121"/>
      <c r="G6" s="121"/>
      <c r="H6" s="121"/>
      <c r="I6" s="160"/>
      <c r="J6" s="202"/>
      <c r="K6" s="117"/>
      <c r="L6" s="117"/>
      <c r="M6" s="117"/>
      <c r="N6" s="117"/>
    </row>
    <row r="7" spans="1:14" s="118" customFormat="1" x14ac:dyDescent="0.3">
      <c r="A7" s="200"/>
      <c r="C7" s="202"/>
      <c r="D7" s="202"/>
      <c r="E7" s="235"/>
      <c r="F7" s="235"/>
      <c r="G7" s="235"/>
      <c r="H7" s="235"/>
      <c r="I7" s="158"/>
      <c r="J7" s="52"/>
    </row>
    <row r="8" spans="1:14" s="118" customFormat="1" x14ac:dyDescent="0.3">
      <c r="A8" s="200"/>
      <c r="C8" s="202"/>
      <c r="D8" s="202"/>
      <c r="E8" s="235"/>
      <c r="F8" s="235"/>
      <c r="G8" s="235"/>
      <c r="H8" s="235"/>
      <c r="I8" s="158"/>
      <c r="J8" s="52"/>
    </row>
    <row r="9" spans="1:14" s="118" customFormat="1" x14ac:dyDescent="0.3">
      <c r="A9" s="200"/>
      <c r="C9" s="202"/>
      <c r="D9" s="202"/>
      <c r="E9" s="235"/>
      <c r="F9" s="235"/>
      <c r="G9" s="235"/>
      <c r="H9" s="235"/>
      <c r="I9" s="158"/>
      <c r="J9" s="52"/>
    </row>
    <row r="10" spans="1:14" s="118" customFormat="1" x14ac:dyDescent="0.3">
      <c r="A10" s="200"/>
      <c r="C10" s="202"/>
      <c r="D10" s="202"/>
      <c r="E10" s="235"/>
      <c r="F10" s="235"/>
      <c r="G10" s="235"/>
      <c r="H10" s="235"/>
      <c r="I10" s="158"/>
      <c r="J10" s="52"/>
    </row>
    <row r="11" spans="1:14" s="118" customFormat="1" x14ac:dyDescent="0.3">
      <c r="A11" s="200"/>
      <c r="C11" s="202"/>
      <c r="D11" s="202"/>
      <c r="E11" s="235"/>
      <c r="F11" s="235"/>
      <c r="G11" s="235"/>
      <c r="H11" s="235"/>
      <c r="I11" s="158"/>
      <c r="J11" s="52"/>
    </row>
    <row r="12" spans="1:14" s="118" customFormat="1" x14ac:dyDescent="0.3">
      <c r="A12" s="200"/>
      <c r="C12" s="202"/>
      <c r="D12" s="202"/>
      <c r="E12" s="235"/>
      <c r="F12" s="235"/>
      <c r="G12" s="235"/>
      <c r="H12" s="235"/>
      <c r="I12" s="158"/>
      <c r="J12" s="52"/>
    </row>
    <row r="13" spans="1:14" s="118" customFormat="1" x14ac:dyDescent="0.3">
      <c r="A13" s="200"/>
      <c r="C13" s="202"/>
      <c r="D13" s="202"/>
      <c r="E13" s="235"/>
      <c r="F13" s="235"/>
      <c r="G13" s="235"/>
      <c r="H13" s="235"/>
      <c r="I13" s="158"/>
      <c r="J13" s="52"/>
    </row>
    <row r="14" spans="1:14" s="118" customFormat="1" x14ac:dyDescent="0.3">
      <c r="A14" s="200"/>
      <c r="C14" s="202"/>
      <c r="D14" s="202"/>
      <c r="E14" s="235"/>
      <c r="F14" s="235"/>
      <c r="G14" s="235"/>
      <c r="H14" s="235"/>
      <c r="I14" s="158"/>
      <c r="J14" s="52"/>
    </row>
    <row r="15" spans="1:14" s="118" customFormat="1" x14ac:dyDescent="0.3">
      <c r="A15" s="200"/>
      <c r="C15" s="202"/>
      <c r="D15" s="202"/>
      <c r="E15" s="235"/>
      <c r="F15" s="235"/>
      <c r="G15" s="235"/>
      <c r="H15" s="235"/>
      <c r="I15" s="158"/>
      <c r="J15" s="52"/>
    </row>
    <row r="16" spans="1:14" s="118" customFormat="1" x14ac:dyDescent="0.3">
      <c r="A16" s="200"/>
      <c r="C16" s="202"/>
      <c r="D16" s="202"/>
      <c r="E16" s="235"/>
      <c r="F16" s="235"/>
      <c r="G16" s="235"/>
      <c r="H16" s="235"/>
      <c r="I16" s="158"/>
      <c r="J16" s="52"/>
    </row>
    <row r="17" spans="1:14" ht="12.75" customHeight="1" x14ac:dyDescent="0.35">
      <c r="A17" s="200"/>
      <c r="B17" s="52" t="s">
        <v>149</v>
      </c>
      <c r="C17" s="10" t="s">
        <v>0</v>
      </c>
      <c r="D17" s="10" t="s">
        <v>1</v>
      </c>
      <c r="E17" s="10" t="s">
        <v>2</v>
      </c>
      <c r="F17" s="10" t="s">
        <v>3</v>
      </c>
      <c r="G17" s="10" t="s">
        <v>4</v>
      </c>
      <c r="H17" s="10" t="s">
        <v>5</v>
      </c>
      <c r="I17" s="158"/>
      <c r="J17" s="202"/>
      <c r="K17" s="117"/>
      <c r="L17" s="117"/>
      <c r="M17" s="117"/>
      <c r="N17" s="117"/>
    </row>
    <row r="18" spans="1:14" ht="12.75" customHeight="1" x14ac:dyDescent="0.35">
      <c r="A18" s="200"/>
      <c r="B18" s="285" t="s">
        <v>213</v>
      </c>
      <c r="C18" s="236">
        <f>'Tab A-Summary'!C73-'Tab A-Summary'!C76</f>
        <v>0</v>
      </c>
      <c r="D18" s="236">
        <f>'Tab A-Summary'!D73-'Tab A-Summary'!D76</f>
        <v>584000</v>
      </c>
      <c r="E18" s="236">
        <f>'Tab A-Summary'!E73-'Tab A-Summary'!E76</f>
        <v>1360949.9999999998</v>
      </c>
      <c r="F18" s="236">
        <f>'Tab A-Summary'!F73-'Tab A-Summary'!F76</f>
        <v>1642383.7499999995</v>
      </c>
      <c r="G18" s="236">
        <f>'Tab A-Summary'!G73-'Tab A-Summary'!G76</f>
        <v>1639343.6249999993</v>
      </c>
      <c r="H18" s="236">
        <f>'Tab A-Summary'!H73-'Tab A-Summary'!H76</f>
        <v>1683109.7015624992</v>
      </c>
      <c r="I18" s="158"/>
      <c r="J18" s="202"/>
      <c r="K18" s="117"/>
      <c r="L18" s="117"/>
      <c r="M18" s="117"/>
      <c r="N18" s="117"/>
    </row>
    <row r="19" spans="1:14" ht="14.5" x14ac:dyDescent="0.35">
      <c r="A19" s="200"/>
      <c r="B19" s="222" t="s">
        <v>210</v>
      </c>
      <c r="C19" s="237">
        <f>'Tab A-Summary'!C71</f>
        <v>0</v>
      </c>
      <c r="D19" s="237">
        <f>'Tab A-Summary'!D71-'Tab A-Summary'!D66-'Tab A-Summary'!D65</f>
        <v>16000</v>
      </c>
      <c r="E19" s="237">
        <f>'Tab A-Summary'!E71-'Tab A-Summary'!E66-'Tab A-Summary'!E65</f>
        <v>22000</v>
      </c>
      <c r="F19" s="237">
        <f>'Tab A-Summary'!F71-'Tab A-Summary'!F66-'Tab A-Summary'!F65</f>
        <v>22000</v>
      </c>
      <c r="G19" s="237">
        <f>'Tab A-Summary'!G71-'Tab A-Summary'!G66-'Tab A-Summary'!G65</f>
        <v>22000</v>
      </c>
      <c r="H19" s="237">
        <f>'Tab A-Summary'!H71-'Tab A-Summary'!H66-'Tab A-Summary'!H65</f>
        <v>22000</v>
      </c>
      <c r="I19" s="158"/>
      <c r="J19" s="202"/>
      <c r="K19" s="117"/>
      <c r="L19" s="117"/>
      <c r="M19" s="117"/>
      <c r="N19" s="117"/>
    </row>
    <row r="20" spans="1:14" ht="14.5" x14ac:dyDescent="0.35">
      <c r="A20" s="201"/>
      <c r="B20" s="222" t="s">
        <v>211</v>
      </c>
      <c r="C20" s="178">
        <v>0.25900000000000001</v>
      </c>
      <c r="D20" s="178">
        <v>0.25900000000000001</v>
      </c>
      <c r="E20" s="178">
        <v>0.25900000000000001</v>
      </c>
      <c r="F20" s="178">
        <v>0.25900000000000001</v>
      </c>
      <c r="G20" s="178">
        <v>0.25900000000000001</v>
      </c>
      <c r="H20" s="178">
        <v>0.25900000000000001</v>
      </c>
      <c r="I20" s="158"/>
      <c r="J20" s="202"/>
      <c r="K20" s="117"/>
      <c r="L20" s="117"/>
      <c r="M20" s="117"/>
      <c r="N20" s="117"/>
    </row>
    <row r="21" spans="1:14" ht="14.5" x14ac:dyDescent="0.45">
      <c r="A21" s="200"/>
      <c r="B21" s="222" t="s">
        <v>150</v>
      </c>
      <c r="C21" s="223">
        <f t="shared" ref="C21:G21" si="0">C19*C20</f>
        <v>0</v>
      </c>
      <c r="D21" s="223">
        <f>D19*D20</f>
        <v>4144</v>
      </c>
      <c r="E21" s="223">
        <f t="shared" si="0"/>
        <v>5698</v>
      </c>
      <c r="F21" s="223">
        <f t="shared" si="0"/>
        <v>5698</v>
      </c>
      <c r="G21" s="223">
        <f t="shared" si="0"/>
        <v>5698</v>
      </c>
      <c r="H21" s="223">
        <f>H19*H20</f>
        <v>5698</v>
      </c>
      <c r="I21" s="158"/>
      <c r="J21" s="202"/>
    </row>
    <row r="22" spans="1:14" x14ac:dyDescent="0.3">
      <c r="A22" s="200"/>
      <c r="B22" s="224" t="s">
        <v>212</v>
      </c>
      <c r="C22" s="236">
        <f>C18-C21</f>
        <v>0</v>
      </c>
      <c r="D22" s="236">
        <f t="shared" ref="D22:G22" si="1">D18-D21</f>
        <v>579856</v>
      </c>
      <c r="E22" s="236">
        <f t="shared" si="1"/>
        <v>1355251.9999999998</v>
      </c>
      <c r="F22" s="236">
        <f t="shared" si="1"/>
        <v>1636685.7499999995</v>
      </c>
      <c r="G22" s="236">
        <f t="shared" si="1"/>
        <v>1633645.6249999993</v>
      </c>
      <c r="H22" s="236">
        <f>H18-H21</f>
        <v>1677411.7015624992</v>
      </c>
      <c r="I22" s="158"/>
      <c r="J22" s="202"/>
    </row>
    <row r="23" spans="1:14" x14ac:dyDescent="0.3">
      <c r="A23" s="200"/>
      <c r="B23" s="202"/>
      <c r="C23" s="202"/>
      <c r="D23" s="202"/>
      <c r="E23" s="235"/>
      <c r="F23" s="235"/>
      <c r="G23" s="235"/>
      <c r="H23" s="235"/>
      <c r="I23" s="158"/>
      <c r="J23" s="202"/>
    </row>
    <row r="24" spans="1:14" x14ac:dyDescent="0.3">
      <c r="C24" s="238"/>
    </row>
  </sheetData>
  <pageMargins left="0.7" right="0.7" top="0.75" bottom="0.75" header="0.3" footer="0.3"/>
  <pageSetup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7"/>
  <sheetViews>
    <sheetView zoomScaleNormal="100" workbookViewId="0">
      <selection activeCell="B23" sqref="B23"/>
    </sheetView>
  </sheetViews>
  <sheetFormatPr defaultColWidth="9.1796875" defaultRowHeight="14.5" x14ac:dyDescent="0.35"/>
  <cols>
    <col min="1" max="1" width="2.26953125" style="117" customWidth="1"/>
    <col min="2" max="2" width="40" style="117" customWidth="1"/>
    <col min="3" max="9" width="9.26953125" style="117" customWidth="1"/>
    <col min="10" max="16384" width="9.1796875" style="117"/>
  </cols>
  <sheetData>
    <row r="1" spans="2:2" x14ac:dyDescent="0.35">
      <c r="B1" s="234" t="s">
        <v>249</v>
      </c>
    </row>
    <row r="18" spans="2:13" ht="17.25" customHeight="1" x14ac:dyDescent="0.35">
      <c r="B18" s="355" t="s">
        <v>260</v>
      </c>
      <c r="C18" s="357" t="s">
        <v>257</v>
      </c>
      <c r="D18" s="353" t="s">
        <v>254</v>
      </c>
      <c r="E18" s="354"/>
      <c r="F18" s="353" t="s">
        <v>258</v>
      </c>
      <c r="G18" s="354"/>
      <c r="H18" s="353" t="s">
        <v>259</v>
      </c>
      <c r="I18" s="354"/>
      <c r="J18" s="131"/>
      <c r="K18" s="131"/>
      <c r="L18" s="131"/>
      <c r="M18" s="131"/>
    </row>
    <row r="19" spans="2:13" ht="17.25" customHeight="1" x14ac:dyDescent="0.35">
      <c r="B19" s="355"/>
      <c r="C19" s="357"/>
      <c r="D19" s="353"/>
      <c r="E19" s="354"/>
      <c r="F19" s="353"/>
      <c r="G19" s="354"/>
      <c r="H19" s="353"/>
      <c r="I19" s="354"/>
      <c r="J19" s="131"/>
      <c r="K19" s="131"/>
      <c r="L19" s="131"/>
      <c r="M19" s="131"/>
    </row>
    <row r="20" spans="2:13" ht="15" thickBot="1" x14ac:dyDescent="0.4">
      <c r="B20" s="356"/>
      <c r="C20" s="358"/>
      <c r="D20" s="312" t="s">
        <v>255</v>
      </c>
      <c r="E20" s="313" t="s">
        <v>256</v>
      </c>
      <c r="F20" s="312" t="s">
        <v>255</v>
      </c>
      <c r="G20" s="313" t="s">
        <v>256</v>
      </c>
      <c r="H20" s="312" t="s">
        <v>255</v>
      </c>
      <c r="I20" s="313" t="s">
        <v>256</v>
      </c>
      <c r="J20" s="131"/>
      <c r="K20" s="131"/>
      <c r="L20" s="131"/>
      <c r="M20" s="131"/>
    </row>
    <row r="21" spans="2:13" ht="15" thickTop="1" x14ac:dyDescent="0.35">
      <c r="B21" s="304" t="s">
        <v>277</v>
      </c>
      <c r="C21" s="309"/>
      <c r="D21" s="314"/>
      <c r="E21" s="315"/>
      <c r="F21" s="314"/>
      <c r="G21" s="315"/>
      <c r="H21" s="314"/>
      <c r="I21" s="315"/>
      <c r="J21" s="297"/>
      <c r="K21" s="297"/>
      <c r="L21" s="131"/>
      <c r="M21" s="131"/>
    </row>
    <row r="22" spans="2:13" ht="16.5" x14ac:dyDescent="0.35">
      <c r="B22" s="305" t="s">
        <v>274</v>
      </c>
      <c r="C22" s="323">
        <v>1128</v>
      </c>
      <c r="D22" s="324">
        <v>1</v>
      </c>
      <c r="E22" s="325">
        <f>D22*$C22</f>
        <v>1128</v>
      </c>
      <c r="F22" s="324">
        <v>0.5</v>
      </c>
      <c r="G22" s="325">
        <f t="shared" ref="G22:G33" si="0">F22*$C22</f>
        <v>564</v>
      </c>
      <c r="H22" s="316">
        <v>0</v>
      </c>
      <c r="I22" s="317">
        <f t="shared" ref="I22:I33" si="1">H22*$C22</f>
        <v>0</v>
      </c>
      <c r="J22" s="297"/>
      <c r="K22" s="297"/>
      <c r="L22" s="131"/>
      <c r="M22" s="131"/>
    </row>
    <row r="23" spans="2:13" x14ac:dyDescent="0.35">
      <c r="B23" s="305" t="s">
        <v>275</v>
      </c>
      <c r="C23" s="323">
        <v>7</v>
      </c>
      <c r="D23" s="318">
        <v>1</v>
      </c>
      <c r="E23" s="319">
        <f t="shared" ref="E23" si="2">D23*$C23</f>
        <v>7</v>
      </c>
      <c r="F23" s="318">
        <v>0.5</v>
      </c>
      <c r="G23" s="319">
        <f t="shared" ref="G23" si="3">F23*$C23</f>
        <v>3.5</v>
      </c>
      <c r="H23" s="318">
        <v>0</v>
      </c>
      <c r="I23" s="322">
        <f t="shared" ref="I23" si="4">H23*$C23</f>
        <v>0</v>
      </c>
      <c r="J23" s="297"/>
      <c r="K23" s="297"/>
      <c r="L23" s="131"/>
      <c r="M23" s="131"/>
    </row>
    <row r="24" spans="2:13" ht="16" x14ac:dyDescent="0.35">
      <c r="B24" s="306" t="s">
        <v>273</v>
      </c>
      <c r="C24" s="332">
        <v>4458</v>
      </c>
      <c r="D24" s="333">
        <v>1</v>
      </c>
      <c r="E24" s="334">
        <f t="shared" ref="E24" si="5">D24*$C24</f>
        <v>4458</v>
      </c>
      <c r="F24" s="333">
        <v>0.5</v>
      </c>
      <c r="G24" s="334">
        <f t="shared" ref="G24" si="6">F24*$C24</f>
        <v>2229</v>
      </c>
      <c r="H24" s="333">
        <v>0</v>
      </c>
      <c r="I24" s="335">
        <f t="shared" ref="I24" si="7">H24*$C24</f>
        <v>0</v>
      </c>
      <c r="J24" s="297"/>
      <c r="K24" s="297"/>
      <c r="L24" s="131"/>
      <c r="M24" s="131"/>
    </row>
    <row r="25" spans="2:13" s="239" customFormat="1" x14ac:dyDescent="0.35">
      <c r="B25" s="339" t="s">
        <v>278</v>
      </c>
      <c r="C25" s="331">
        <f>SUM(C22:C24)</f>
        <v>5593</v>
      </c>
      <c r="D25" s="320">
        <v>1</v>
      </c>
      <c r="E25" s="330">
        <f>SUM(E22:E24)</f>
        <v>5593</v>
      </c>
      <c r="F25" s="320">
        <v>0.5</v>
      </c>
      <c r="G25" s="330">
        <f>SUM(G22:G24)</f>
        <v>2796.5</v>
      </c>
      <c r="H25" s="320">
        <v>0</v>
      </c>
      <c r="I25" s="317">
        <f>SUM(I18:I24)</f>
        <v>0</v>
      </c>
      <c r="J25" s="298"/>
      <c r="K25" s="298"/>
      <c r="L25" s="299"/>
      <c r="M25" s="299"/>
    </row>
    <row r="26" spans="2:13" ht="26.25" customHeight="1" x14ac:dyDescent="0.35">
      <c r="B26" s="304" t="s">
        <v>250</v>
      </c>
      <c r="C26" s="309"/>
      <c r="D26" s="314"/>
      <c r="E26" s="315"/>
      <c r="F26" s="314"/>
      <c r="G26" s="315"/>
      <c r="H26" s="314"/>
      <c r="I26" s="315"/>
      <c r="J26" s="297"/>
      <c r="K26" s="297"/>
      <c r="L26" s="131"/>
      <c r="M26" s="131"/>
    </row>
    <row r="27" spans="2:13" ht="29" x14ac:dyDescent="0.35">
      <c r="B27" s="307" t="s">
        <v>166</v>
      </c>
      <c r="C27" s="310">
        <v>114</v>
      </c>
      <c r="D27" s="318">
        <v>1</v>
      </c>
      <c r="E27" s="319">
        <f t="shared" ref="E27:E36" si="8">D27*$C27</f>
        <v>114</v>
      </c>
      <c r="F27" s="318">
        <v>0.5</v>
      </c>
      <c r="G27" s="319">
        <f t="shared" si="0"/>
        <v>57</v>
      </c>
      <c r="H27" s="318">
        <v>0</v>
      </c>
      <c r="I27" s="322">
        <f t="shared" si="1"/>
        <v>0</v>
      </c>
      <c r="J27" s="297"/>
      <c r="K27" s="297"/>
      <c r="L27" s="131"/>
      <c r="M27" s="131"/>
    </row>
    <row r="28" spans="2:13" x14ac:dyDescent="0.35">
      <c r="B28" s="306" t="s">
        <v>163</v>
      </c>
      <c r="C28" s="310">
        <v>113</v>
      </c>
      <c r="D28" s="318">
        <v>1</v>
      </c>
      <c r="E28" s="319">
        <f t="shared" si="8"/>
        <v>113</v>
      </c>
      <c r="F28" s="318">
        <v>0.5</v>
      </c>
      <c r="G28" s="319">
        <f t="shared" si="0"/>
        <v>56.5</v>
      </c>
      <c r="H28" s="318">
        <v>0</v>
      </c>
      <c r="I28" s="322">
        <f t="shared" si="1"/>
        <v>0</v>
      </c>
      <c r="J28" s="297"/>
      <c r="K28" s="297"/>
      <c r="L28" s="131"/>
      <c r="M28" s="131"/>
    </row>
    <row r="29" spans="2:13" x14ac:dyDescent="0.35">
      <c r="B29" s="307" t="s">
        <v>168</v>
      </c>
      <c r="C29" s="310">
        <v>76.34</v>
      </c>
      <c r="D29" s="318">
        <v>1</v>
      </c>
      <c r="E29" s="319">
        <f t="shared" si="8"/>
        <v>76.34</v>
      </c>
      <c r="F29" s="318">
        <v>0.5</v>
      </c>
      <c r="G29" s="319">
        <f t="shared" si="0"/>
        <v>38.17</v>
      </c>
      <c r="H29" s="318">
        <v>0</v>
      </c>
      <c r="I29" s="322">
        <f t="shared" si="1"/>
        <v>0</v>
      </c>
      <c r="J29" s="297"/>
      <c r="K29" s="297"/>
      <c r="L29" s="131"/>
      <c r="M29" s="131"/>
    </row>
    <row r="30" spans="2:13" x14ac:dyDescent="0.35">
      <c r="B30" s="306" t="s">
        <v>162</v>
      </c>
      <c r="C30" s="310">
        <v>69</v>
      </c>
      <c r="D30" s="318">
        <v>1</v>
      </c>
      <c r="E30" s="319">
        <f t="shared" si="8"/>
        <v>69</v>
      </c>
      <c r="F30" s="318">
        <v>0.5</v>
      </c>
      <c r="G30" s="319">
        <f t="shared" si="0"/>
        <v>34.5</v>
      </c>
      <c r="H30" s="318">
        <v>0</v>
      </c>
      <c r="I30" s="322">
        <f t="shared" si="1"/>
        <v>0</v>
      </c>
      <c r="J30" s="297"/>
      <c r="K30" s="297"/>
      <c r="L30" s="131"/>
      <c r="M30" s="131"/>
    </row>
    <row r="31" spans="2:13" x14ac:dyDescent="0.35">
      <c r="B31" s="306" t="s">
        <v>164</v>
      </c>
      <c r="C31" s="310">
        <v>38.25</v>
      </c>
      <c r="D31" s="318">
        <v>1</v>
      </c>
      <c r="E31" s="319">
        <f t="shared" si="8"/>
        <v>38.25</v>
      </c>
      <c r="F31" s="318">
        <v>0.5</v>
      </c>
      <c r="G31" s="319">
        <f t="shared" si="0"/>
        <v>19.125</v>
      </c>
      <c r="H31" s="318">
        <v>0</v>
      </c>
      <c r="I31" s="322">
        <f t="shared" si="1"/>
        <v>0</v>
      </c>
      <c r="J31" s="297"/>
      <c r="K31" s="297"/>
      <c r="L31" s="131"/>
      <c r="M31" s="131"/>
    </row>
    <row r="32" spans="2:13" x14ac:dyDescent="0.35">
      <c r="B32" s="306" t="s">
        <v>167</v>
      </c>
      <c r="C32" s="310">
        <v>37</v>
      </c>
      <c r="D32" s="318">
        <v>1</v>
      </c>
      <c r="E32" s="319">
        <f t="shared" si="8"/>
        <v>37</v>
      </c>
      <c r="F32" s="318">
        <v>0.5</v>
      </c>
      <c r="G32" s="319">
        <f t="shared" si="0"/>
        <v>18.5</v>
      </c>
      <c r="H32" s="318">
        <v>0</v>
      </c>
      <c r="I32" s="322">
        <f t="shared" si="1"/>
        <v>0</v>
      </c>
      <c r="J32" s="297"/>
      <c r="K32" s="297"/>
      <c r="L32" s="131"/>
      <c r="M32" s="131"/>
    </row>
    <row r="33" spans="2:13" x14ac:dyDescent="0.35">
      <c r="B33" s="306" t="s">
        <v>165</v>
      </c>
      <c r="C33" s="326">
        <v>18.600000000000001</v>
      </c>
      <c r="D33" s="327">
        <v>1</v>
      </c>
      <c r="E33" s="328">
        <f t="shared" si="8"/>
        <v>18.600000000000001</v>
      </c>
      <c r="F33" s="327">
        <v>0.5</v>
      </c>
      <c r="G33" s="328">
        <f t="shared" si="0"/>
        <v>9.3000000000000007</v>
      </c>
      <c r="H33" s="327">
        <v>0</v>
      </c>
      <c r="I33" s="329">
        <f t="shared" si="1"/>
        <v>0</v>
      </c>
      <c r="J33" s="297"/>
      <c r="K33" s="297"/>
      <c r="L33" s="131"/>
      <c r="M33" s="131"/>
    </row>
    <row r="34" spans="2:13" s="239" customFormat="1" x14ac:dyDescent="0.35">
      <c r="B34" s="339" t="s">
        <v>276</v>
      </c>
      <c r="C34" s="311">
        <f>SUM(C27:C33)</f>
        <v>466.19000000000005</v>
      </c>
      <c r="D34" s="320">
        <v>1</v>
      </c>
      <c r="E34" s="321">
        <f>SUM(E27:E33)</f>
        <v>466.19000000000005</v>
      </c>
      <c r="F34" s="320">
        <v>0.5</v>
      </c>
      <c r="G34" s="321">
        <f>SUM(G27:G33)</f>
        <v>233.09500000000003</v>
      </c>
      <c r="H34" s="320">
        <v>0</v>
      </c>
      <c r="I34" s="317">
        <f>SUM(I27:I33)</f>
        <v>0</v>
      </c>
      <c r="J34" s="298"/>
      <c r="K34" s="298"/>
      <c r="L34" s="299"/>
      <c r="M34" s="299"/>
    </row>
    <row r="35" spans="2:13" s="239" customFormat="1" x14ac:dyDescent="0.35">
      <c r="B35" s="308"/>
      <c r="C35" s="311"/>
      <c r="D35" s="320"/>
      <c r="E35" s="321"/>
      <c r="F35" s="320"/>
      <c r="G35" s="321"/>
      <c r="H35" s="320"/>
      <c r="I35" s="317"/>
      <c r="J35" s="298"/>
      <c r="K35" s="298"/>
      <c r="L35" s="299"/>
      <c r="M35" s="299"/>
    </row>
    <row r="36" spans="2:13" s="239" customFormat="1" x14ac:dyDescent="0.35">
      <c r="B36" s="308" t="s">
        <v>268</v>
      </c>
      <c r="C36" s="336">
        <v>80</v>
      </c>
      <c r="D36" s="337">
        <v>1</v>
      </c>
      <c r="E36" s="338">
        <f t="shared" si="8"/>
        <v>80</v>
      </c>
      <c r="F36" s="324">
        <v>1</v>
      </c>
      <c r="G36" s="338">
        <f t="shared" ref="G36" si="9">F36*$C36</f>
        <v>80</v>
      </c>
      <c r="H36" s="324">
        <v>1</v>
      </c>
      <c r="I36" s="325">
        <f t="shared" ref="I36" si="10">H36*$C36</f>
        <v>80</v>
      </c>
      <c r="J36" s="298"/>
      <c r="K36" s="298"/>
      <c r="L36" s="299"/>
      <c r="M36" s="299"/>
    </row>
    <row r="37" spans="2:13" x14ac:dyDescent="0.35">
      <c r="J37" s="131"/>
      <c r="K37" s="131"/>
      <c r="L37" s="131"/>
      <c r="M37" s="131"/>
    </row>
    <row r="38" spans="2:13" x14ac:dyDescent="0.35">
      <c r="B38" s="192" t="s">
        <v>262</v>
      </c>
      <c r="J38" s="131"/>
      <c r="K38" s="131"/>
      <c r="L38" s="131"/>
      <c r="M38" s="131"/>
    </row>
    <row r="39" spans="2:13" x14ac:dyDescent="0.35">
      <c r="B39" s="300" t="s">
        <v>251</v>
      </c>
    </row>
    <row r="40" spans="2:13" x14ac:dyDescent="0.35">
      <c r="B40" s="192" t="s">
        <v>252</v>
      </c>
    </row>
    <row r="41" spans="2:13" x14ac:dyDescent="0.35">
      <c r="B41" s="192" t="s">
        <v>253</v>
      </c>
    </row>
    <row r="42" spans="2:13" x14ac:dyDescent="0.35">
      <c r="B42" s="192" t="s">
        <v>261</v>
      </c>
    </row>
    <row r="43" spans="2:13" x14ac:dyDescent="0.35">
      <c r="B43" s="296"/>
    </row>
    <row r="44" spans="2:13" x14ac:dyDescent="0.35">
      <c r="B44" s="301" t="s">
        <v>269</v>
      </c>
    </row>
    <row r="45" spans="2:13" x14ac:dyDescent="0.35">
      <c r="B45" s="117" t="s">
        <v>265</v>
      </c>
    </row>
    <row r="46" spans="2:13" x14ac:dyDescent="0.35">
      <c r="B46" s="117" t="s">
        <v>266</v>
      </c>
    </row>
    <row r="47" spans="2:13" x14ac:dyDescent="0.35">
      <c r="B47" s="117" t="s">
        <v>267</v>
      </c>
    </row>
  </sheetData>
  <mergeCells count="5">
    <mergeCell ref="D18:E19"/>
    <mergeCell ref="F18:G19"/>
    <mergeCell ref="H18:I19"/>
    <mergeCell ref="B18:B20"/>
    <mergeCell ref="C18:C20"/>
  </mergeCells>
  <hyperlinks>
    <hyperlink ref="B39" r:id="rId1" xr:uid="{00000000-0004-0000-0200-000000000000}"/>
  </hyperlinks>
  <pageMargins left="0.7" right="0.7" top="0.75" bottom="0.75" header="0.3" footer="0.3"/>
  <pageSetup scale="62"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GridLines="0" zoomScaleNormal="100" zoomScalePageLayoutView="90" workbookViewId="0">
      <selection activeCell="J23" sqref="J23"/>
    </sheetView>
  </sheetViews>
  <sheetFormatPr defaultColWidth="8.81640625" defaultRowHeight="14.5" x14ac:dyDescent="0.35"/>
  <cols>
    <col min="1" max="1" width="2.54296875" customWidth="1"/>
  </cols>
  <sheetData/>
  <customSheetViews>
    <customSheetView guid="{A497838E-8634-4AEF-A878-D71BA08FEDDB}" scale="90" showPageBreaks="1" view="pageLayout">
      <selection activeCell="D21" sqref="D21"/>
      <pageMargins left="0.25" right="0.25" top="0.75" bottom="0.75" header="0.3" footer="0.3"/>
      <pageSetup orientation="portrait" r:id="rId1"/>
    </customSheetView>
    <customSheetView guid="{43C5011C-2000-4C48-97EF-AB2844A7ED28}" scale="90" showPageBreaks="1" view="pageLayout">
      <selection activeCell="D21" sqref="D21"/>
      <pageMargins left="0.25" right="0.25" top="0.75" bottom="0.75" header="0.3" footer="0.3"/>
      <pageSetup orientation="portrait" r:id="rId2"/>
    </customSheetView>
  </customSheetViews>
  <pageMargins left="0.25" right="0.25" top="0.75" bottom="0.75" header="0.3" footer="0.3"/>
  <pageSetup fitToHeight="2" orientation="landscape" r:id="rId3"/>
  <headerFooter>
    <oddHeader>&amp;CUCLA + School/College Name
Five-year Budget Plan</oddHeader>
    <oddFooter xml:space="preserve">&amp;L&amp;F
&amp;A&amp;CPage &amp;P of &amp;N&amp;R.
Printed: &amp;D &amp;T </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O35"/>
  <sheetViews>
    <sheetView zoomScaleNormal="100" workbookViewId="0">
      <selection activeCell="H41" sqref="H41"/>
    </sheetView>
  </sheetViews>
  <sheetFormatPr defaultColWidth="9.1796875" defaultRowHeight="13" x14ac:dyDescent="0.3"/>
  <cols>
    <col min="1" max="1" width="4.1796875" style="200" customWidth="1"/>
    <col min="2" max="2" width="3.1796875" style="192" customWidth="1"/>
    <col min="3" max="3" width="35.1796875" style="192" customWidth="1"/>
    <col min="4" max="8" width="10.81640625" style="192" customWidth="1"/>
    <col min="9" max="9" width="65.7265625" style="67" customWidth="1"/>
    <col min="10" max="10" width="10.1796875" style="192" customWidth="1"/>
    <col min="11" max="16384" width="9.1796875" style="192"/>
  </cols>
  <sheetData>
    <row r="1" spans="2:15" ht="13.5" thickBot="1" x14ac:dyDescent="0.35"/>
    <row r="2" spans="2:15" ht="15" thickBot="1" x14ac:dyDescent="0.4">
      <c r="B2" s="240" t="s">
        <v>169</v>
      </c>
      <c r="C2" s="240"/>
      <c r="D2" s="240"/>
      <c r="E2" s="240"/>
      <c r="F2" s="240"/>
      <c r="G2" s="240"/>
      <c r="H2" s="240"/>
      <c r="I2" s="241"/>
      <c r="K2" s="188"/>
      <c r="L2" s="189"/>
      <c r="M2" s="190" t="s">
        <v>117</v>
      </c>
      <c r="N2" s="191"/>
    </row>
    <row r="3" spans="2:15" x14ac:dyDescent="0.3">
      <c r="B3" s="242" t="s">
        <v>170</v>
      </c>
      <c r="C3" s="242"/>
      <c r="D3" s="242"/>
      <c r="E3" s="242"/>
      <c r="F3" s="242"/>
      <c r="G3" s="242"/>
      <c r="H3" s="242"/>
      <c r="I3" s="241"/>
      <c r="J3" s="192" t="s">
        <v>118</v>
      </c>
      <c r="O3" s="162"/>
    </row>
    <row r="4" spans="2:15" ht="20.25" customHeight="1" x14ac:dyDescent="0.35">
      <c r="B4" s="243" t="s">
        <v>171</v>
      </c>
      <c r="D4" s="10" t="s">
        <v>1</v>
      </c>
      <c r="E4" s="10" t="s">
        <v>2</v>
      </c>
      <c r="F4" s="10" t="s">
        <v>3</v>
      </c>
      <c r="G4" s="10" t="s">
        <v>4</v>
      </c>
      <c r="H4" s="10" t="s">
        <v>5</v>
      </c>
      <c r="I4" s="244"/>
      <c r="O4" s="162"/>
    </row>
    <row r="5" spans="2:15" x14ac:dyDescent="0.3">
      <c r="B5" s="192">
        <v>1</v>
      </c>
      <c r="C5" s="164" t="s">
        <v>270</v>
      </c>
      <c r="D5" s="302"/>
      <c r="E5" s="302"/>
      <c r="F5" s="302"/>
      <c r="G5" s="302"/>
      <c r="H5" s="303"/>
      <c r="I5" s="185" t="s">
        <v>271</v>
      </c>
      <c r="J5" s="245"/>
    </row>
    <row r="6" spans="2:15" x14ac:dyDescent="0.3">
      <c r="B6" s="192">
        <f>B5+1</f>
        <v>2</v>
      </c>
      <c r="C6" s="166" t="s">
        <v>106</v>
      </c>
      <c r="D6" s="341">
        <f>1-25.9%</f>
        <v>0.74099999999999999</v>
      </c>
      <c r="E6" s="341">
        <f t="shared" ref="E6:H6" si="0">1-25.9%</f>
        <v>0.74099999999999999</v>
      </c>
      <c r="F6" s="341">
        <f t="shared" si="0"/>
        <v>0.74099999999999999</v>
      </c>
      <c r="G6" s="341">
        <f t="shared" si="0"/>
        <v>0.74099999999999999</v>
      </c>
      <c r="H6" s="341">
        <f t="shared" si="0"/>
        <v>0.74099999999999999</v>
      </c>
      <c r="I6" s="340" t="s">
        <v>279</v>
      </c>
      <c r="J6" s="203"/>
    </row>
    <row r="7" spans="2:15" x14ac:dyDescent="0.3">
      <c r="B7" s="192">
        <f t="shared" ref="B7:B34" si="1">B6+1</f>
        <v>3</v>
      </c>
      <c r="C7" s="164" t="s">
        <v>84</v>
      </c>
      <c r="D7" s="342">
        <f>D6*D5</f>
        <v>0</v>
      </c>
      <c r="E7" s="342">
        <f t="shared" ref="E7:G7" si="2">E6*E5</f>
        <v>0</v>
      </c>
      <c r="F7" s="342">
        <f t="shared" si="2"/>
        <v>0</v>
      </c>
      <c r="G7" s="342">
        <f t="shared" si="2"/>
        <v>0</v>
      </c>
      <c r="H7" s="342">
        <f>H6*H5</f>
        <v>0</v>
      </c>
      <c r="I7" s="184" t="s">
        <v>112</v>
      </c>
      <c r="J7" s="203"/>
    </row>
    <row r="8" spans="2:15" ht="14.5" x14ac:dyDescent="0.3">
      <c r="B8" s="192">
        <f t="shared" si="1"/>
        <v>4</v>
      </c>
      <c r="C8" s="164" t="s">
        <v>85</v>
      </c>
      <c r="D8" s="350"/>
      <c r="E8" s="350"/>
      <c r="F8" s="350"/>
      <c r="G8" s="350"/>
      <c r="H8" s="350"/>
      <c r="I8" s="185" t="s">
        <v>116</v>
      </c>
      <c r="J8" s="203"/>
    </row>
    <row r="9" spans="2:15" x14ac:dyDescent="0.3">
      <c r="B9" s="192">
        <f t="shared" si="1"/>
        <v>5</v>
      </c>
      <c r="C9" s="164" t="s">
        <v>86</v>
      </c>
      <c r="D9" s="342">
        <f>SUM(D7:D8)</f>
        <v>0</v>
      </c>
      <c r="E9" s="342">
        <f t="shared" ref="E9:G9" si="3">SUM(E7:E8)</f>
        <v>0</v>
      </c>
      <c r="F9" s="342">
        <f t="shared" si="3"/>
        <v>0</v>
      </c>
      <c r="G9" s="342">
        <f t="shared" si="3"/>
        <v>0</v>
      </c>
      <c r="H9" s="342">
        <f>SUM(H7:H8)</f>
        <v>0</v>
      </c>
      <c r="I9" s="184" t="s">
        <v>112</v>
      </c>
      <c r="J9" s="203"/>
    </row>
    <row r="10" spans="2:15" x14ac:dyDescent="0.3">
      <c r="B10" s="192">
        <f t="shared" si="1"/>
        <v>6</v>
      </c>
      <c r="C10" s="164" t="s">
        <v>87</v>
      </c>
      <c r="D10" s="180"/>
      <c r="E10" s="180"/>
      <c r="F10" s="180"/>
      <c r="G10" s="180"/>
      <c r="H10" s="180"/>
      <c r="I10" s="185" t="s">
        <v>115</v>
      </c>
      <c r="J10" s="203"/>
    </row>
    <row r="11" spans="2:15" x14ac:dyDescent="0.3">
      <c r="B11" s="192">
        <f t="shared" si="1"/>
        <v>7</v>
      </c>
      <c r="C11" s="246" t="s">
        <v>172</v>
      </c>
      <c r="D11" s="346" t="e">
        <f>D9/D10</f>
        <v>#DIV/0!</v>
      </c>
      <c r="E11" s="346" t="e">
        <f t="shared" ref="E11:G11" si="4">E9/E10</f>
        <v>#DIV/0!</v>
      </c>
      <c r="F11" s="346" t="e">
        <f t="shared" si="4"/>
        <v>#DIV/0!</v>
      </c>
      <c r="G11" s="346" t="e">
        <f t="shared" si="4"/>
        <v>#DIV/0!</v>
      </c>
      <c r="H11" s="346" t="e">
        <f>H9/H10</f>
        <v>#DIV/0!</v>
      </c>
      <c r="I11" s="184" t="s">
        <v>112</v>
      </c>
      <c r="J11" s="203"/>
    </row>
    <row r="12" spans="2:15" x14ac:dyDescent="0.3">
      <c r="C12" s="246"/>
      <c r="D12" s="351"/>
      <c r="E12" s="351"/>
      <c r="F12" s="351"/>
      <c r="G12" s="351"/>
      <c r="H12" s="346"/>
      <c r="I12" s="184"/>
      <c r="J12" s="203"/>
    </row>
    <row r="13" spans="2:15" ht="14.5" x14ac:dyDescent="0.3">
      <c r="B13" s="248" t="s">
        <v>173</v>
      </c>
      <c r="H13" s="165"/>
      <c r="I13" s="184"/>
      <c r="J13" s="203"/>
    </row>
    <row r="14" spans="2:15" x14ac:dyDescent="0.3">
      <c r="B14" s="192">
        <v>8</v>
      </c>
      <c r="C14" s="177" t="s">
        <v>109</v>
      </c>
      <c r="D14" s="178">
        <v>0.29099999999999998</v>
      </c>
      <c r="E14" s="178">
        <v>0.29099999999999998</v>
      </c>
      <c r="F14" s="178">
        <v>0.29099999999999998</v>
      </c>
      <c r="G14" s="178">
        <v>0.29099999999999998</v>
      </c>
      <c r="H14" s="178">
        <v>0.29099999999999998</v>
      </c>
      <c r="I14" s="182" t="s">
        <v>110</v>
      </c>
    </row>
    <row r="15" spans="2:15" x14ac:dyDescent="0.3">
      <c r="B15" s="192">
        <f t="shared" si="1"/>
        <v>9</v>
      </c>
      <c r="C15" s="177" t="s">
        <v>80</v>
      </c>
      <c r="D15" s="343">
        <v>11442</v>
      </c>
      <c r="E15" s="343">
        <v>11442</v>
      </c>
      <c r="F15" s="343">
        <v>11442</v>
      </c>
      <c r="G15" s="343">
        <v>11442</v>
      </c>
      <c r="H15" s="343">
        <v>11442</v>
      </c>
      <c r="I15" s="183" t="s">
        <v>228</v>
      </c>
      <c r="J15" s="120" t="s">
        <v>93</v>
      </c>
    </row>
    <row r="16" spans="2:15" ht="14.5" x14ac:dyDescent="0.45">
      <c r="B16" s="192">
        <f t="shared" si="1"/>
        <v>10</v>
      </c>
      <c r="C16" s="177" t="s">
        <v>81</v>
      </c>
      <c r="D16" s="249">
        <v>36</v>
      </c>
      <c r="E16" s="249">
        <v>36</v>
      </c>
      <c r="F16" s="249">
        <v>36</v>
      </c>
      <c r="G16" s="249">
        <v>36</v>
      </c>
      <c r="H16" s="249">
        <v>36</v>
      </c>
      <c r="I16" s="183" t="s">
        <v>111</v>
      </c>
    </row>
    <row r="17" spans="1:10" x14ac:dyDescent="0.3">
      <c r="B17" s="192">
        <f t="shared" si="1"/>
        <v>11</v>
      </c>
      <c r="C17" s="132" t="s">
        <v>174</v>
      </c>
      <c r="D17" s="344">
        <f>(1-D14)*(D15/D16)</f>
        <v>225.34383333333335</v>
      </c>
      <c r="E17" s="344">
        <f t="shared" ref="E17:G17" si="5">(1-E14)*(E15/E16)</f>
        <v>225.34383333333335</v>
      </c>
      <c r="F17" s="344">
        <f t="shared" si="5"/>
        <v>225.34383333333335</v>
      </c>
      <c r="G17" s="344">
        <f t="shared" si="5"/>
        <v>225.34383333333335</v>
      </c>
      <c r="H17" s="344">
        <f>(1-H14)*(H15/H16)</f>
        <v>225.34383333333335</v>
      </c>
      <c r="I17" s="184" t="s">
        <v>112</v>
      </c>
    </row>
    <row r="18" spans="1:10" x14ac:dyDescent="0.3">
      <c r="B18" s="192">
        <f t="shared" si="1"/>
        <v>12</v>
      </c>
      <c r="C18" s="177" t="s">
        <v>82</v>
      </c>
      <c r="D18" s="343">
        <v>7445</v>
      </c>
      <c r="E18" s="343">
        <v>7445</v>
      </c>
      <c r="F18" s="343">
        <v>7445</v>
      </c>
      <c r="G18" s="343">
        <v>7445</v>
      </c>
      <c r="H18" s="343">
        <v>7445</v>
      </c>
      <c r="I18" s="183" t="s">
        <v>94</v>
      </c>
    </row>
    <row r="19" spans="1:10" x14ac:dyDescent="0.3">
      <c r="B19" s="192">
        <f t="shared" si="1"/>
        <v>13</v>
      </c>
      <c r="C19" s="134" t="s">
        <v>175</v>
      </c>
      <c r="D19" s="123">
        <f>D18/D16</f>
        <v>206.80555555555554</v>
      </c>
      <c r="E19" s="123">
        <f t="shared" ref="E19:G19" si="6">E18/E16</f>
        <v>206.80555555555554</v>
      </c>
      <c r="F19" s="123">
        <f t="shared" si="6"/>
        <v>206.80555555555554</v>
      </c>
      <c r="G19" s="123">
        <f t="shared" si="6"/>
        <v>206.80555555555554</v>
      </c>
      <c r="H19" s="123">
        <f>H18/H16</f>
        <v>206.80555555555554</v>
      </c>
      <c r="I19" s="184" t="s">
        <v>112</v>
      </c>
      <c r="J19" s="203"/>
    </row>
    <row r="20" spans="1:10" x14ac:dyDescent="0.3">
      <c r="B20" s="192">
        <f t="shared" si="1"/>
        <v>14</v>
      </c>
      <c r="C20" s="164" t="s">
        <v>113</v>
      </c>
      <c r="D20" s="179">
        <v>0.33</v>
      </c>
      <c r="E20" s="179">
        <v>0.33</v>
      </c>
      <c r="F20" s="179">
        <v>0.33</v>
      </c>
      <c r="G20" s="179">
        <v>0.33</v>
      </c>
      <c r="H20" s="179">
        <v>0.33</v>
      </c>
      <c r="I20" s="185"/>
      <c r="J20" s="203"/>
    </row>
    <row r="21" spans="1:10" x14ac:dyDescent="0.3">
      <c r="B21" s="192">
        <f t="shared" si="1"/>
        <v>15</v>
      </c>
      <c r="C21" s="164" t="s">
        <v>83</v>
      </c>
      <c r="D21" s="345">
        <v>0</v>
      </c>
      <c r="E21" s="345">
        <v>0</v>
      </c>
      <c r="F21" s="345">
        <v>0</v>
      </c>
      <c r="G21" s="345">
        <v>0</v>
      </c>
      <c r="H21" s="345">
        <v>0</v>
      </c>
      <c r="I21" s="185" t="s">
        <v>114</v>
      </c>
      <c r="J21" s="203"/>
    </row>
    <row r="22" spans="1:10" x14ac:dyDescent="0.3">
      <c r="A22" s="192"/>
      <c r="B22" s="192">
        <f t="shared" si="1"/>
        <v>16</v>
      </c>
      <c r="C22" s="134" t="s">
        <v>176</v>
      </c>
      <c r="D22" s="344">
        <f>(1-D20)*(D21/D16)</f>
        <v>0</v>
      </c>
      <c r="E22" s="344">
        <f t="shared" ref="E22:G22" si="7">(1-E20)*(E21/E16)</f>
        <v>0</v>
      </c>
      <c r="F22" s="344">
        <f t="shared" si="7"/>
        <v>0</v>
      </c>
      <c r="G22" s="344">
        <f t="shared" si="7"/>
        <v>0</v>
      </c>
      <c r="H22" s="344">
        <f>(1-H20)*(H21/H16)</f>
        <v>0</v>
      </c>
      <c r="I22" s="186"/>
      <c r="J22" s="203"/>
    </row>
    <row r="23" spans="1:10" x14ac:dyDescent="0.3">
      <c r="B23" s="192">
        <f t="shared" si="1"/>
        <v>17</v>
      </c>
      <c r="C23" s="246" t="s">
        <v>177</v>
      </c>
      <c r="D23" s="346">
        <f>D17+D19+D22</f>
        <v>432.14938888888889</v>
      </c>
      <c r="E23" s="346">
        <f t="shared" ref="E23:G23" si="8">E17+E19+E22</f>
        <v>432.14938888888889</v>
      </c>
      <c r="F23" s="346">
        <f t="shared" si="8"/>
        <v>432.14938888888889</v>
      </c>
      <c r="G23" s="346">
        <f t="shared" si="8"/>
        <v>432.14938888888889</v>
      </c>
      <c r="H23" s="346">
        <f>H17+H19+H22</f>
        <v>432.14938888888889</v>
      </c>
      <c r="I23" s="250" t="s">
        <v>178</v>
      </c>
      <c r="J23" s="203"/>
    </row>
    <row r="24" spans="1:10" x14ac:dyDescent="0.3">
      <c r="C24" s="246"/>
      <c r="D24" s="246"/>
      <c r="E24" s="246"/>
      <c r="F24" s="246"/>
      <c r="G24" s="246"/>
      <c r="H24" s="247"/>
      <c r="I24" s="251"/>
      <c r="J24" s="203"/>
    </row>
    <row r="25" spans="1:10" ht="14.5" x14ac:dyDescent="0.3">
      <c r="B25" s="248" t="s">
        <v>179</v>
      </c>
      <c r="H25" s="124"/>
      <c r="I25" s="185"/>
      <c r="J25" s="203"/>
    </row>
    <row r="26" spans="1:10" x14ac:dyDescent="0.3">
      <c r="B26" s="192">
        <f>B23+1</f>
        <v>18</v>
      </c>
      <c r="C26" s="164" t="s">
        <v>180</v>
      </c>
      <c r="D26" s="181">
        <v>0.5</v>
      </c>
      <c r="E26" s="181">
        <v>0.5</v>
      </c>
      <c r="F26" s="181">
        <v>0.5</v>
      </c>
      <c r="G26" s="181">
        <v>0.5</v>
      </c>
      <c r="H26" s="181">
        <v>0.5</v>
      </c>
      <c r="I26" s="185" t="s">
        <v>272</v>
      </c>
      <c r="J26" s="203"/>
    </row>
    <row r="27" spans="1:10" x14ac:dyDescent="0.3">
      <c r="B27" s="192">
        <f t="shared" si="1"/>
        <v>19</v>
      </c>
      <c r="C27" s="164" t="s">
        <v>181</v>
      </c>
      <c r="D27" s="181">
        <v>0.5</v>
      </c>
      <c r="E27" s="181">
        <v>0.5</v>
      </c>
      <c r="F27" s="181">
        <v>0.5</v>
      </c>
      <c r="G27" s="181">
        <v>0.5</v>
      </c>
      <c r="H27" s="181">
        <v>0.5</v>
      </c>
      <c r="I27" s="185" t="s">
        <v>272</v>
      </c>
      <c r="J27" s="203"/>
    </row>
    <row r="28" spans="1:10" x14ac:dyDescent="0.3">
      <c r="B28" s="192">
        <f t="shared" si="1"/>
        <v>20</v>
      </c>
      <c r="C28" s="164" t="s">
        <v>182</v>
      </c>
      <c r="D28" s="180"/>
      <c r="E28" s="180"/>
      <c r="F28" s="180"/>
      <c r="G28" s="180"/>
      <c r="H28" s="180"/>
      <c r="I28" s="185" t="s">
        <v>183</v>
      </c>
      <c r="J28" s="203"/>
    </row>
    <row r="29" spans="1:10" ht="14.5" x14ac:dyDescent="0.3">
      <c r="B29" s="192">
        <f t="shared" si="1"/>
        <v>21</v>
      </c>
      <c r="C29" s="136" t="s">
        <v>184</v>
      </c>
      <c r="D29" s="125"/>
      <c r="E29" s="125"/>
      <c r="F29" s="125"/>
      <c r="G29" s="125"/>
      <c r="H29" s="125"/>
      <c r="I29" s="185" t="s">
        <v>185</v>
      </c>
      <c r="J29" s="203"/>
    </row>
    <row r="30" spans="1:10" x14ac:dyDescent="0.3">
      <c r="B30" s="192">
        <f t="shared" si="1"/>
        <v>22</v>
      </c>
      <c r="C30" s="164" t="s">
        <v>186</v>
      </c>
      <c r="D30" s="163">
        <f>D28*D29</f>
        <v>0</v>
      </c>
      <c r="E30" s="163">
        <f t="shared" ref="E30:G30" si="9">E28*E29</f>
        <v>0</v>
      </c>
      <c r="F30" s="163">
        <f t="shared" si="9"/>
        <v>0</v>
      </c>
      <c r="G30" s="163">
        <f t="shared" si="9"/>
        <v>0</v>
      </c>
      <c r="H30" s="163">
        <f>H28*H29</f>
        <v>0</v>
      </c>
      <c r="I30" s="185"/>
      <c r="J30" s="203"/>
    </row>
    <row r="31" spans="1:10" x14ac:dyDescent="0.3">
      <c r="B31" s="192">
        <f t="shared" si="1"/>
        <v>23</v>
      </c>
      <c r="C31" s="137"/>
      <c r="D31" s="137"/>
      <c r="E31" s="137"/>
      <c r="F31" s="137"/>
      <c r="G31" s="137"/>
      <c r="H31" s="124"/>
      <c r="I31" s="185"/>
      <c r="J31" s="203"/>
    </row>
    <row r="32" spans="1:10" x14ac:dyDescent="0.3">
      <c r="B32" s="192">
        <f t="shared" si="1"/>
        <v>24</v>
      </c>
      <c r="C32" s="164" t="s">
        <v>187</v>
      </c>
      <c r="D32" s="347">
        <f>D23*D26*D30</f>
        <v>0</v>
      </c>
      <c r="E32" s="347">
        <f t="shared" ref="E32:G32" si="10">E23*E26*E30</f>
        <v>0</v>
      </c>
      <c r="F32" s="347">
        <f>F23*F26*F30</f>
        <v>0</v>
      </c>
      <c r="G32" s="347">
        <f t="shared" si="10"/>
        <v>0</v>
      </c>
      <c r="H32" s="347">
        <f>H23*H26*H30</f>
        <v>0</v>
      </c>
      <c r="I32" s="184" t="s">
        <v>188</v>
      </c>
      <c r="J32" s="203"/>
    </row>
    <row r="33" spans="2:11" ht="14.5" x14ac:dyDescent="0.3">
      <c r="B33" s="192">
        <f t="shared" si="1"/>
        <v>25</v>
      </c>
      <c r="C33" s="164" t="s">
        <v>88</v>
      </c>
      <c r="D33" s="348" t="e">
        <f>D11*D27*D30</f>
        <v>#DIV/0!</v>
      </c>
      <c r="E33" s="348" t="e">
        <f t="shared" ref="E33:G33" si="11">E11*E27*E30</f>
        <v>#DIV/0!</v>
      </c>
      <c r="F33" s="348" t="e">
        <f t="shared" si="11"/>
        <v>#DIV/0!</v>
      </c>
      <c r="G33" s="348" t="e">
        <f t="shared" si="11"/>
        <v>#DIV/0!</v>
      </c>
      <c r="H33" s="348" t="e">
        <f>H11*H27*H30</f>
        <v>#DIV/0!</v>
      </c>
      <c r="I33" s="184" t="s">
        <v>189</v>
      </c>
      <c r="J33" s="203"/>
    </row>
    <row r="34" spans="2:11" x14ac:dyDescent="0.3">
      <c r="B34" s="192">
        <f t="shared" si="1"/>
        <v>26</v>
      </c>
      <c r="C34" s="252" t="s">
        <v>89</v>
      </c>
      <c r="D34" s="349" t="e">
        <f>SUM(D32:D33)</f>
        <v>#DIV/0!</v>
      </c>
      <c r="E34" s="349" t="e">
        <f t="shared" ref="E34:G34" si="12">SUM(E32:E33)</f>
        <v>#DIV/0!</v>
      </c>
      <c r="F34" s="349" t="e">
        <f t="shared" si="12"/>
        <v>#DIV/0!</v>
      </c>
      <c r="G34" s="349" t="e">
        <f t="shared" si="12"/>
        <v>#DIV/0!</v>
      </c>
      <c r="H34" s="349" t="e">
        <f>SUM(H32:H33)</f>
        <v>#DIV/0!</v>
      </c>
      <c r="I34" s="184" t="s">
        <v>190</v>
      </c>
      <c r="J34" s="203"/>
      <c r="K34" s="253"/>
    </row>
    <row r="35" spans="2:11" x14ac:dyDescent="0.3">
      <c r="C35" s="164"/>
      <c r="D35" s="164"/>
      <c r="E35" s="164"/>
      <c r="F35" s="164"/>
      <c r="G35" s="164"/>
      <c r="H35" s="164"/>
      <c r="I35" s="187"/>
      <c r="J35" s="203"/>
    </row>
  </sheetData>
  <hyperlinks>
    <hyperlink ref="J15"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50"/>
  <sheetViews>
    <sheetView zoomScale="90" zoomScaleNormal="90" workbookViewId="0"/>
  </sheetViews>
  <sheetFormatPr defaultColWidth="8.81640625" defaultRowHeight="13" x14ac:dyDescent="0.3"/>
  <cols>
    <col min="1" max="1" width="1.1796875" style="9" customWidth="1"/>
    <col min="2" max="2" width="35.54296875" style="29" customWidth="1"/>
    <col min="3" max="3" width="7.1796875" style="17" bestFit="1" customWidth="1"/>
    <col min="4" max="8" width="10" style="17" bestFit="1" customWidth="1"/>
    <col min="9" max="9" width="7.54296875" style="17" bestFit="1" customWidth="1"/>
    <col min="10" max="10" width="2" style="17" customWidth="1"/>
    <col min="11" max="11" width="35.81640625" style="9" customWidth="1"/>
    <col min="12" max="12" width="1.54296875" style="67" customWidth="1"/>
    <col min="13" max="16384" width="8.81640625" style="9"/>
  </cols>
  <sheetData>
    <row r="1" spans="2:11" x14ac:dyDescent="0.3">
      <c r="K1" s="192"/>
    </row>
    <row r="2" spans="2:11" ht="21" x14ac:dyDescent="0.5">
      <c r="B2" s="74" t="s">
        <v>14</v>
      </c>
      <c r="C2" s="7"/>
      <c r="D2" s="7"/>
      <c r="E2" s="7"/>
      <c r="F2" s="7"/>
      <c r="G2" s="7"/>
      <c r="H2" s="7"/>
    </row>
    <row r="3" spans="2:11" x14ac:dyDescent="0.3">
      <c r="B3" s="359" t="s">
        <v>69</v>
      </c>
      <c r="C3" s="359"/>
      <c r="D3" s="359"/>
      <c r="E3" s="359"/>
      <c r="F3" s="359"/>
      <c r="G3" s="359"/>
      <c r="H3" s="359"/>
    </row>
    <row r="4" spans="2:11" x14ac:dyDescent="0.3">
      <c r="B4" s="292" t="s">
        <v>241</v>
      </c>
      <c r="C4" s="284"/>
      <c r="D4" s="284"/>
      <c r="E4" s="284"/>
      <c r="F4" s="284"/>
      <c r="G4" s="284"/>
      <c r="H4" s="284"/>
    </row>
    <row r="5" spans="2:11" x14ac:dyDescent="0.3">
      <c r="B5" s="360" t="s">
        <v>78</v>
      </c>
      <c r="C5" s="360"/>
      <c r="D5" s="360"/>
      <c r="E5" s="79"/>
      <c r="F5" s="79"/>
      <c r="G5" s="79"/>
      <c r="H5" s="79"/>
    </row>
    <row r="6" spans="2:11" x14ac:dyDescent="0.3">
      <c r="B6" s="76" t="s">
        <v>14</v>
      </c>
      <c r="C6" s="77" t="s">
        <v>0</v>
      </c>
      <c r="D6" s="77" t="s">
        <v>1</v>
      </c>
      <c r="E6" s="77" t="s">
        <v>2</v>
      </c>
      <c r="F6" s="77" t="s">
        <v>3</v>
      </c>
      <c r="G6" s="77" t="s">
        <v>4</v>
      </c>
      <c r="H6" s="77" t="s">
        <v>5</v>
      </c>
      <c r="I6" s="77" t="s">
        <v>21</v>
      </c>
      <c r="J6" s="77"/>
      <c r="K6" s="78" t="s">
        <v>7</v>
      </c>
    </row>
    <row r="7" spans="2:11" x14ac:dyDescent="0.3">
      <c r="B7" s="11"/>
      <c r="C7" s="12"/>
      <c r="D7" s="12"/>
      <c r="E7" s="12"/>
      <c r="F7" s="12"/>
      <c r="G7" s="12"/>
      <c r="H7" s="12"/>
      <c r="I7" s="12"/>
      <c r="J7" s="12"/>
      <c r="K7" s="68"/>
    </row>
    <row r="8" spans="2:11" x14ac:dyDescent="0.3">
      <c r="B8" s="13" t="s">
        <v>31</v>
      </c>
      <c r="C8" s="9"/>
      <c r="D8" s="9"/>
      <c r="E8" s="9"/>
      <c r="F8" s="9"/>
      <c r="G8" s="9"/>
      <c r="H8" s="9"/>
      <c r="I8" s="9"/>
      <c r="J8" s="9"/>
      <c r="K8" s="84"/>
    </row>
    <row r="9" spans="2:11" x14ac:dyDescent="0.3">
      <c r="B9" s="14" t="s">
        <v>15</v>
      </c>
      <c r="C9" s="15">
        <v>0</v>
      </c>
      <c r="D9" s="15">
        <v>20</v>
      </c>
      <c r="E9" s="15">
        <v>20</v>
      </c>
      <c r="F9" s="15">
        <v>0</v>
      </c>
      <c r="G9" s="15">
        <v>0</v>
      </c>
      <c r="H9" s="15">
        <v>0</v>
      </c>
      <c r="I9" s="93">
        <f>SUM(C9:H9)</f>
        <v>40</v>
      </c>
      <c r="J9" s="15"/>
      <c r="K9" s="84"/>
    </row>
    <row r="10" spans="2:11" x14ac:dyDescent="0.3">
      <c r="B10" s="14" t="s">
        <v>16</v>
      </c>
      <c r="C10" s="15">
        <v>0</v>
      </c>
      <c r="D10" s="15">
        <v>0</v>
      </c>
      <c r="E10" s="15">
        <v>25</v>
      </c>
      <c r="F10" s="15">
        <v>25</v>
      </c>
      <c r="G10" s="15">
        <v>0</v>
      </c>
      <c r="H10" s="15">
        <v>0</v>
      </c>
      <c r="I10" s="93">
        <f t="shared" ref="I10:I13" si="0">SUM(C10:H10)</f>
        <v>50</v>
      </c>
      <c r="J10" s="15"/>
      <c r="K10" s="84"/>
    </row>
    <row r="11" spans="2:11" x14ac:dyDescent="0.3">
      <c r="B11" s="14" t="s">
        <v>17</v>
      </c>
      <c r="C11" s="15">
        <v>0</v>
      </c>
      <c r="D11" s="15">
        <v>0</v>
      </c>
      <c r="E11" s="15">
        <v>0</v>
      </c>
      <c r="F11" s="15">
        <v>30</v>
      </c>
      <c r="G11" s="15">
        <v>30</v>
      </c>
      <c r="H11" s="15">
        <v>0</v>
      </c>
      <c r="I11" s="93">
        <f t="shared" si="0"/>
        <v>60</v>
      </c>
      <c r="J11" s="15"/>
      <c r="K11" s="84"/>
    </row>
    <row r="12" spans="2:11" x14ac:dyDescent="0.3">
      <c r="B12" s="14" t="s">
        <v>18</v>
      </c>
      <c r="C12" s="15">
        <v>0</v>
      </c>
      <c r="D12" s="15">
        <v>0</v>
      </c>
      <c r="E12" s="15">
        <v>0</v>
      </c>
      <c r="F12" s="15">
        <v>0</v>
      </c>
      <c r="G12" s="15">
        <v>30</v>
      </c>
      <c r="H12" s="15">
        <v>30</v>
      </c>
      <c r="I12" s="93">
        <f t="shared" si="0"/>
        <v>60</v>
      </c>
      <c r="J12" s="15"/>
      <c r="K12" s="84"/>
    </row>
    <row r="13" spans="2:11" ht="14.5" x14ac:dyDescent="0.45">
      <c r="B13" s="14" t="s">
        <v>19</v>
      </c>
      <c r="C13" s="41">
        <v>0</v>
      </c>
      <c r="D13" s="41">
        <v>0</v>
      </c>
      <c r="E13" s="41">
        <v>0</v>
      </c>
      <c r="F13" s="41">
        <v>0</v>
      </c>
      <c r="G13" s="41">
        <v>0</v>
      </c>
      <c r="H13" s="41">
        <v>30</v>
      </c>
      <c r="I13" s="93">
        <f t="shared" si="0"/>
        <v>30</v>
      </c>
      <c r="J13" s="15"/>
      <c r="K13" s="84"/>
    </row>
    <row r="14" spans="2:11" x14ac:dyDescent="0.3">
      <c r="B14" s="69" t="s">
        <v>43</v>
      </c>
      <c r="C14" s="83">
        <f>SUM(C9:C13)</f>
        <v>0</v>
      </c>
      <c r="D14" s="83">
        <f t="shared" ref="D14:I14" si="1">SUM(D9:D13)</f>
        <v>20</v>
      </c>
      <c r="E14" s="83">
        <f t="shared" si="1"/>
        <v>45</v>
      </c>
      <c r="F14" s="83">
        <f t="shared" si="1"/>
        <v>55</v>
      </c>
      <c r="G14" s="83">
        <f t="shared" si="1"/>
        <v>60</v>
      </c>
      <c r="H14" s="83">
        <f t="shared" si="1"/>
        <v>60</v>
      </c>
      <c r="I14" s="83">
        <f t="shared" si="1"/>
        <v>240</v>
      </c>
      <c r="J14" s="20"/>
      <c r="K14" s="67"/>
    </row>
    <row r="15" spans="2:11" x14ac:dyDescent="0.3">
      <c r="B15" s="11"/>
      <c r="C15" s="12"/>
      <c r="D15" s="12"/>
      <c r="E15" s="12"/>
      <c r="F15" s="12"/>
      <c r="G15" s="12"/>
      <c r="H15" s="12"/>
      <c r="I15" s="12"/>
      <c r="J15" s="12"/>
      <c r="K15" s="68"/>
    </row>
    <row r="16" spans="2:11" x14ac:dyDescent="0.3">
      <c r="B16" s="16" t="s">
        <v>127</v>
      </c>
      <c r="K16" s="90" t="s">
        <v>136</v>
      </c>
    </row>
    <row r="17" spans="2:11" x14ac:dyDescent="0.3">
      <c r="B17" s="14" t="s">
        <v>15</v>
      </c>
      <c r="C17" s="17">
        <v>0</v>
      </c>
      <c r="D17" s="17">
        <v>0</v>
      </c>
      <c r="E17" s="17">
        <v>0</v>
      </c>
      <c r="F17" s="17">
        <v>0</v>
      </c>
      <c r="G17" s="17">
        <v>0</v>
      </c>
      <c r="H17" s="17">
        <v>0</v>
      </c>
      <c r="I17" s="87">
        <f>SUM(C17:H17)</f>
        <v>0</v>
      </c>
      <c r="K17" s="90" t="s">
        <v>133</v>
      </c>
    </row>
    <row r="18" spans="2:11" x14ac:dyDescent="0.3">
      <c r="B18" s="14" t="s">
        <v>16</v>
      </c>
      <c r="C18" s="17">
        <v>0</v>
      </c>
      <c r="D18" s="17">
        <v>0</v>
      </c>
      <c r="E18" s="17">
        <v>0</v>
      </c>
      <c r="F18" s="17">
        <v>0</v>
      </c>
      <c r="G18" s="17">
        <v>0</v>
      </c>
      <c r="H18" s="17">
        <v>0</v>
      </c>
      <c r="I18" s="87">
        <f t="shared" ref="I18:I21" si="2">SUM(C18:H18)</f>
        <v>0</v>
      </c>
      <c r="K18" s="67"/>
    </row>
    <row r="19" spans="2:11" x14ac:dyDescent="0.3">
      <c r="B19" s="14" t="s">
        <v>17</v>
      </c>
      <c r="C19" s="17">
        <v>0</v>
      </c>
      <c r="D19" s="17">
        <v>0</v>
      </c>
      <c r="E19" s="17">
        <v>0</v>
      </c>
      <c r="F19" s="17">
        <v>0</v>
      </c>
      <c r="G19" s="17">
        <v>0</v>
      </c>
      <c r="H19" s="17">
        <v>0</v>
      </c>
      <c r="I19" s="87">
        <f t="shared" si="2"/>
        <v>0</v>
      </c>
      <c r="K19" s="67"/>
    </row>
    <row r="20" spans="2:11" x14ac:dyDescent="0.3">
      <c r="B20" s="14" t="s">
        <v>18</v>
      </c>
      <c r="C20" s="17">
        <v>0</v>
      </c>
      <c r="D20" s="17">
        <v>0</v>
      </c>
      <c r="E20" s="17">
        <v>0</v>
      </c>
      <c r="F20" s="17">
        <v>0</v>
      </c>
      <c r="G20" s="17">
        <v>0</v>
      </c>
      <c r="H20" s="17">
        <v>0</v>
      </c>
      <c r="I20" s="87">
        <f t="shared" si="2"/>
        <v>0</v>
      </c>
      <c r="K20" s="67"/>
    </row>
    <row r="21" spans="2:11" ht="14.5" x14ac:dyDescent="0.45">
      <c r="B21" s="14" t="s">
        <v>19</v>
      </c>
      <c r="C21" s="18">
        <v>0</v>
      </c>
      <c r="D21" s="18">
        <v>0</v>
      </c>
      <c r="E21" s="18">
        <v>0</v>
      </c>
      <c r="F21" s="18">
        <v>0</v>
      </c>
      <c r="G21" s="18">
        <v>0</v>
      </c>
      <c r="H21" s="18">
        <v>0</v>
      </c>
      <c r="I21" s="94">
        <f t="shared" si="2"/>
        <v>0</v>
      </c>
      <c r="J21" s="18"/>
      <c r="K21" s="67"/>
    </row>
    <row r="22" spans="2:11" x14ac:dyDescent="0.3">
      <c r="B22" s="19" t="s">
        <v>130</v>
      </c>
      <c r="C22" s="92">
        <f>SUM(C17:C21)</f>
        <v>0</v>
      </c>
      <c r="D22" s="92">
        <f t="shared" ref="D22" si="3">SUM(D17:D21)</f>
        <v>0</v>
      </c>
      <c r="E22" s="92">
        <f t="shared" ref="E22" si="4">SUM(E17:E21)</f>
        <v>0</v>
      </c>
      <c r="F22" s="92">
        <f t="shared" ref="F22" si="5">SUM(F17:F21)</f>
        <v>0</v>
      </c>
      <c r="G22" s="92">
        <f t="shared" ref="G22" si="6">SUM(G17:G21)</f>
        <v>0</v>
      </c>
      <c r="H22" s="92">
        <f t="shared" ref="H22:I22" si="7">SUM(H17:H21)</f>
        <v>0</v>
      </c>
      <c r="I22" s="92">
        <f t="shared" si="7"/>
        <v>0</v>
      </c>
      <c r="J22" s="20"/>
      <c r="K22" s="67"/>
    </row>
    <row r="23" spans="2:11" x14ac:dyDescent="0.3">
      <c r="B23" s="14"/>
      <c r="K23" s="67"/>
    </row>
    <row r="24" spans="2:11" x14ac:dyDescent="0.3">
      <c r="B24" s="16" t="s">
        <v>128</v>
      </c>
      <c r="K24" s="67"/>
    </row>
    <row r="25" spans="2:11" x14ac:dyDescent="0.3">
      <c r="B25" s="14" t="s">
        <v>15</v>
      </c>
      <c r="C25" s="17">
        <v>0</v>
      </c>
      <c r="D25" s="17">
        <v>20</v>
      </c>
      <c r="E25" s="17">
        <v>20</v>
      </c>
      <c r="F25" s="17">
        <v>0</v>
      </c>
      <c r="G25" s="17">
        <v>0</v>
      </c>
      <c r="H25" s="17">
        <v>0</v>
      </c>
      <c r="I25" s="87">
        <f>SUM(C25:H25)</f>
        <v>40</v>
      </c>
      <c r="K25" s="67"/>
    </row>
    <row r="26" spans="2:11" x14ac:dyDescent="0.3">
      <c r="B26" s="14" t="s">
        <v>16</v>
      </c>
      <c r="C26" s="17">
        <v>0</v>
      </c>
      <c r="D26" s="17">
        <v>0</v>
      </c>
      <c r="E26" s="17">
        <v>25</v>
      </c>
      <c r="F26" s="17">
        <v>25</v>
      </c>
      <c r="G26" s="17">
        <v>0</v>
      </c>
      <c r="H26" s="17">
        <v>0</v>
      </c>
      <c r="I26" s="87">
        <f t="shared" ref="I26:I29" si="8">SUM(C26:H26)</f>
        <v>50</v>
      </c>
      <c r="K26" s="67"/>
    </row>
    <row r="27" spans="2:11" x14ac:dyDescent="0.3">
      <c r="B27" s="14" t="s">
        <v>17</v>
      </c>
      <c r="C27" s="17">
        <v>0</v>
      </c>
      <c r="D27" s="17">
        <v>0</v>
      </c>
      <c r="E27" s="17">
        <v>0</v>
      </c>
      <c r="F27" s="17">
        <v>30</v>
      </c>
      <c r="G27" s="17">
        <v>30</v>
      </c>
      <c r="H27" s="17">
        <v>0</v>
      </c>
      <c r="I27" s="87">
        <f t="shared" si="8"/>
        <v>60</v>
      </c>
      <c r="K27" s="67"/>
    </row>
    <row r="28" spans="2:11" x14ac:dyDescent="0.3">
      <c r="B28" s="14" t="s">
        <v>18</v>
      </c>
      <c r="C28" s="17">
        <v>0</v>
      </c>
      <c r="D28" s="17">
        <v>0</v>
      </c>
      <c r="E28" s="17">
        <v>0</v>
      </c>
      <c r="F28" s="17">
        <v>0</v>
      </c>
      <c r="G28" s="17">
        <v>30</v>
      </c>
      <c r="H28" s="17">
        <v>30</v>
      </c>
      <c r="I28" s="87">
        <f t="shared" si="8"/>
        <v>60</v>
      </c>
      <c r="K28" s="67"/>
    </row>
    <row r="29" spans="2:11" ht="14.5" x14ac:dyDescent="0.45">
      <c r="B29" s="14" t="s">
        <v>19</v>
      </c>
      <c r="C29" s="18">
        <v>0</v>
      </c>
      <c r="D29" s="18">
        <v>0</v>
      </c>
      <c r="E29" s="18">
        <v>0</v>
      </c>
      <c r="F29" s="18">
        <v>0</v>
      </c>
      <c r="G29" s="18">
        <v>0</v>
      </c>
      <c r="H29" s="18">
        <v>30</v>
      </c>
      <c r="I29" s="94">
        <f t="shared" si="8"/>
        <v>30</v>
      </c>
      <c r="J29" s="18"/>
      <c r="K29" s="67"/>
    </row>
    <row r="30" spans="2:11" x14ac:dyDescent="0.3">
      <c r="B30" s="19" t="s">
        <v>131</v>
      </c>
      <c r="C30" s="92">
        <f>SUM(C25:C29)</f>
        <v>0</v>
      </c>
      <c r="D30" s="92">
        <f t="shared" ref="D30:I30" si="9">SUM(D25:D29)</f>
        <v>20</v>
      </c>
      <c r="E30" s="92">
        <f t="shared" si="9"/>
        <v>45</v>
      </c>
      <c r="F30" s="92">
        <f t="shared" si="9"/>
        <v>55</v>
      </c>
      <c r="G30" s="92">
        <f t="shared" si="9"/>
        <v>60</v>
      </c>
      <c r="H30" s="92">
        <f t="shared" si="9"/>
        <v>60</v>
      </c>
      <c r="I30" s="92">
        <f t="shared" si="9"/>
        <v>240</v>
      </c>
      <c r="J30" s="20"/>
      <c r="K30" s="67"/>
    </row>
    <row r="31" spans="2:11" x14ac:dyDescent="0.3">
      <c r="B31" s="21"/>
      <c r="K31" s="67"/>
    </row>
    <row r="32" spans="2:11" x14ac:dyDescent="0.3">
      <c r="B32" s="16" t="s">
        <v>129</v>
      </c>
      <c r="K32" s="67"/>
    </row>
    <row r="33" spans="2:11" x14ac:dyDescent="0.3">
      <c r="B33" s="14" t="s">
        <v>15</v>
      </c>
      <c r="C33" s="17">
        <v>0</v>
      </c>
      <c r="D33" s="17">
        <v>0</v>
      </c>
      <c r="E33" s="17">
        <v>0</v>
      </c>
      <c r="F33" s="17">
        <v>0</v>
      </c>
      <c r="G33" s="17">
        <v>0</v>
      </c>
      <c r="H33" s="17">
        <v>0</v>
      </c>
      <c r="I33" s="87">
        <f>SUM(C33:H33)</f>
        <v>0</v>
      </c>
      <c r="K33" s="67"/>
    </row>
    <row r="34" spans="2:11" x14ac:dyDescent="0.3">
      <c r="B34" s="14" t="s">
        <v>16</v>
      </c>
      <c r="C34" s="17">
        <v>0</v>
      </c>
      <c r="D34" s="17">
        <v>0</v>
      </c>
      <c r="E34" s="17">
        <v>0</v>
      </c>
      <c r="F34" s="17">
        <v>0</v>
      </c>
      <c r="G34" s="17">
        <v>0</v>
      </c>
      <c r="H34" s="17">
        <v>0</v>
      </c>
      <c r="I34" s="87">
        <f t="shared" ref="I34:I37" si="10">SUM(C34:H34)</f>
        <v>0</v>
      </c>
      <c r="K34" s="67"/>
    </row>
    <row r="35" spans="2:11" x14ac:dyDescent="0.3">
      <c r="B35" s="14" t="s">
        <v>17</v>
      </c>
      <c r="C35" s="17">
        <v>0</v>
      </c>
      <c r="D35" s="17">
        <v>0</v>
      </c>
      <c r="E35" s="17">
        <v>0</v>
      </c>
      <c r="F35" s="17">
        <v>0</v>
      </c>
      <c r="G35" s="17">
        <v>0</v>
      </c>
      <c r="H35" s="17">
        <v>0</v>
      </c>
      <c r="I35" s="87">
        <f t="shared" si="10"/>
        <v>0</v>
      </c>
      <c r="K35" s="67"/>
    </row>
    <row r="36" spans="2:11" x14ac:dyDescent="0.3">
      <c r="B36" s="14" t="s">
        <v>18</v>
      </c>
      <c r="C36" s="17">
        <v>0</v>
      </c>
      <c r="D36" s="17">
        <v>0</v>
      </c>
      <c r="E36" s="17">
        <v>0</v>
      </c>
      <c r="F36" s="17">
        <v>0</v>
      </c>
      <c r="G36" s="17">
        <v>0</v>
      </c>
      <c r="H36" s="17">
        <v>0</v>
      </c>
      <c r="I36" s="87">
        <f t="shared" si="10"/>
        <v>0</v>
      </c>
      <c r="K36" s="67"/>
    </row>
    <row r="37" spans="2:11" ht="14.5" x14ac:dyDescent="0.45">
      <c r="B37" s="14" t="s">
        <v>19</v>
      </c>
      <c r="C37" s="18">
        <v>0</v>
      </c>
      <c r="D37" s="18">
        <v>0</v>
      </c>
      <c r="E37" s="18">
        <v>0</v>
      </c>
      <c r="F37" s="18">
        <v>0</v>
      </c>
      <c r="G37" s="18">
        <v>0</v>
      </c>
      <c r="H37" s="18">
        <v>0</v>
      </c>
      <c r="I37" s="94">
        <f t="shared" si="10"/>
        <v>0</v>
      </c>
      <c r="J37" s="18"/>
      <c r="K37" s="67"/>
    </row>
    <row r="38" spans="2:11" x14ac:dyDescent="0.3">
      <c r="B38" s="19" t="s">
        <v>132</v>
      </c>
      <c r="C38" s="92">
        <f>SUM(C33:C37)</f>
        <v>0</v>
      </c>
      <c r="D38" s="92">
        <f t="shared" ref="D38:I38" si="11">SUM(D33:D37)</f>
        <v>0</v>
      </c>
      <c r="E38" s="92">
        <f t="shared" si="11"/>
        <v>0</v>
      </c>
      <c r="F38" s="92">
        <f t="shared" si="11"/>
        <v>0</v>
      </c>
      <c r="G38" s="92">
        <f t="shared" si="11"/>
        <v>0</v>
      </c>
      <c r="H38" s="92">
        <f t="shared" si="11"/>
        <v>0</v>
      </c>
      <c r="I38" s="92">
        <f t="shared" si="11"/>
        <v>0</v>
      </c>
      <c r="J38" s="20"/>
      <c r="K38" s="67"/>
    </row>
    <row r="39" spans="2:11" x14ac:dyDescent="0.3">
      <c r="B39" s="21"/>
      <c r="K39" s="67"/>
    </row>
    <row r="40" spans="2:11" x14ac:dyDescent="0.3">
      <c r="B40" s="22" t="s">
        <v>20</v>
      </c>
      <c r="C40" s="20"/>
      <c r="D40" s="20"/>
      <c r="E40" s="20"/>
      <c r="F40" s="20"/>
      <c r="G40" s="20"/>
      <c r="H40" s="20"/>
      <c r="I40" s="20"/>
      <c r="J40" s="20"/>
      <c r="K40" s="67"/>
    </row>
    <row r="41" spans="2:11" x14ac:dyDescent="0.3">
      <c r="B41" s="23" t="s">
        <v>15</v>
      </c>
      <c r="C41" s="20">
        <f>SUM(C17,C25,C33)</f>
        <v>0</v>
      </c>
      <c r="D41" s="20">
        <f>SUM(D17,D25,D33)</f>
        <v>20</v>
      </c>
      <c r="E41" s="20">
        <f>SUM(E17,E25,E33)</f>
        <v>20</v>
      </c>
      <c r="F41" s="20">
        <f t="shared" ref="F41:H41" si="12">SUM(F17,F25,F33)</f>
        <v>0</v>
      </c>
      <c r="G41" s="20">
        <f t="shared" si="12"/>
        <v>0</v>
      </c>
      <c r="H41" s="20">
        <f t="shared" si="12"/>
        <v>0</v>
      </c>
      <c r="I41" s="92">
        <f t="shared" ref="I41" si="13">SUM(I17,I25,I33)</f>
        <v>40</v>
      </c>
      <c r="J41" s="20"/>
      <c r="K41" s="67"/>
    </row>
    <row r="42" spans="2:11" x14ac:dyDescent="0.3">
      <c r="B42" s="23" t="s">
        <v>16</v>
      </c>
      <c r="C42" s="20">
        <f t="shared" ref="C42:H45" si="14">SUM(C18,C26,C34)</f>
        <v>0</v>
      </c>
      <c r="D42" s="20">
        <f t="shared" si="14"/>
        <v>0</v>
      </c>
      <c r="E42" s="20">
        <f t="shared" si="14"/>
        <v>25</v>
      </c>
      <c r="F42" s="20">
        <f t="shared" si="14"/>
        <v>25</v>
      </c>
      <c r="G42" s="20">
        <f t="shared" si="14"/>
        <v>0</v>
      </c>
      <c r="H42" s="20">
        <f t="shared" si="14"/>
        <v>0</v>
      </c>
      <c r="I42" s="92">
        <f t="shared" ref="I42" si="15">SUM(I18,I26,I34)</f>
        <v>50</v>
      </c>
      <c r="J42" s="20"/>
      <c r="K42" s="67"/>
    </row>
    <row r="43" spans="2:11" x14ac:dyDescent="0.3">
      <c r="B43" s="23" t="s">
        <v>17</v>
      </c>
      <c r="C43" s="20">
        <f t="shared" si="14"/>
        <v>0</v>
      </c>
      <c r="D43" s="20">
        <f t="shared" si="14"/>
        <v>0</v>
      </c>
      <c r="E43" s="20">
        <f t="shared" si="14"/>
        <v>0</v>
      </c>
      <c r="F43" s="20">
        <f t="shared" si="14"/>
        <v>30</v>
      </c>
      <c r="G43" s="20">
        <f t="shared" si="14"/>
        <v>30</v>
      </c>
      <c r="H43" s="20">
        <f t="shared" si="14"/>
        <v>0</v>
      </c>
      <c r="I43" s="92">
        <f t="shared" ref="I43" si="16">SUM(I19,I27,I35)</f>
        <v>60</v>
      </c>
      <c r="J43" s="20"/>
      <c r="K43" s="67"/>
    </row>
    <row r="44" spans="2:11" x14ac:dyDescent="0.3">
      <c r="B44" s="23" t="s">
        <v>18</v>
      </c>
      <c r="C44" s="20">
        <f t="shared" si="14"/>
        <v>0</v>
      </c>
      <c r="D44" s="20">
        <f t="shared" si="14"/>
        <v>0</v>
      </c>
      <c r="E44" s="20">
        <f t="shared" si="14"/>
        <v>0</v>
      </c>
      <c r="F44" s="20">
        <f t="shared" si="14"/>
        <v>0</v>
      </c>
      <c r="G44" s="20">
        <f t="shared" si="14"/>
        <v>30</v>
      </c>
      <c r="H44" s="20">
        <f t="shared" si="14"/>
        <v>30</v>
      </c>
      <c r="I44" s="92">
        <f t="shared" ref="I44" si="17">SUM(I20,I28,I36)</f>
        <v>60</v>
      </c>
      <c r="J44" s="20"/>
      <c r="K44" s="67"/>
    </row>
    <row r="45" spans="2:11" ht="14.5" x14ac:dyDescent="0.45">
      <c r="B45" s="23" t="s">
        <v>19</v>
      </c>
      <c r="C45" s="24">
        <f t="shared" si="14"/>
        <v>0</v>
      </c>
      <c r="D45" s="24">
        <f t="shared" si="14"/>
        <v>0</v>
      </c>
      <c r="E45" s="24">
        <f t="shared" si="14"/>
        <v>0</v>
      </c>
      <c r="F45" s="24">
        <f t="shared" si="14"/>
        <v>0</v>
      </c>
      <c r="G45" s="24">
        <f t="shared" si="14"/>
        <v>0</v>
      </c>
      <c r="H45" s="24">
        <f t="shared" si="14"/>
        <v>30</v>
      </c>
      <c r="I45" s="95">
        <f t="shared" ref="I45" si="18">SUM(I21,I29,I37)</f>
        <v>30</v>
      </c>
      <c r="J45" s="24"/>
      <c r="K45" s="67"/>
    </row>
    <row r="46" spans="2:11" x14ac:dyDescent="0.3">
      <c r="B46" s="19" t="s">
        <v>20</v>
      </c>
      <c r="C46" s="92">
        <f>SUM(C41:C45)</f>
        <v>0</v>
      </c>
      <c r="D46" s="92">
        <f t="shared" ref="D46:I46" si="19">SUM(D41:D45)</f>
        <v>20</v>
      </c>
      <c r="E46" s="92">
        <f t="shared" si="19"/>
        <v>45</v>
      </c>
      <c r="F46" s="92">
        <f t="shared" si="19"/>
        <v>55</v>
      </c>
      <c r="G46" s="92">
        <f t="shared" si="19"/>
        <v>60</v>
      </c>
      <c r="H46" s="92">
        <f t="shared" si="19"/>
        <v>60</v>
      </c>
      <c r="I46" s="92">
        <f t="shared" si="19"/>
        <v>240</v>
      </c>
      <c r="J46" s="20"/>
      <c r="K46" s="67"/>
    </row>
    <row r="47" spans="2:11" x14ac:dyDescent="0.3">
      <c r="K47" s="67"/>
    </row>
    <row r="48" spans="2:11" x14ac:dyDescent="0.3">
      <c r="B48" s="25" t="s">
        <v>96</v>
      </c>
      <c r="C48" s="26">
        <v>0</v>
      </c>
      <c r="D48" s="26">
        <v>30000</v>
      </c>
      <c r="E48" s="26">
        <f>D48*1.025</f>
        <v>30749.999999999996</v>
      </c>
      <c r="F48" s="26">
        <f t="shared" ref="F48:H48" si="20">E48*1.025</f>
        <v>31518.749999999993</v>
      </c>
      <c r="G48" s="26">
        <f t="shared" si="20"/>
        <v>32306.718749999989</v>
      </c>
      <c r="H48" s="26">
        <f t="shared" si="20"/>
        <v>33114.386718749985</v>
      </c>
      <c r="K48" s="90" t="s">
        <v>227</v>
      </c>
    </row>
    <row r="49" spans="2:11" x14ac:dyDescent="0.3">
      <c r="B49" s="27" t="s">
        <v>97</v>
      </c>
      <c r="C49" s="115">
        <f t="shared" ref="C49:H49" si="21">C46*C48</f>
        <v>0</v>
      </c>
      <c r="D49" s="115">
        <f>D46*D48</f>
        <v>600000</v>
      </c>
      <c r="E49" s="115">
        <f>E46*E48</f>
        <v>1383749.9999999998</v>
      </c>
      <c r="F49" s="115">
        <f t="shared" si="21"/>
        <v>1733531.2499999995</v>
      </c>
      <c r="G49" s="115">
        <f t="shared" si="21"/>
        <v>1938403.1249999993</v>
      </c>
      <c r="H49" s="115">
        <f t="shared" si="21"/>
        <v>1986863.2031249991</v>
      </c>
      <c r="K49" s="67" t="s">
        <v>134</v>
      </c>
    </row>
    <row r="50" spans="2:11" x14ac:dyDescent="0.3">
      <c r="K50" s="90" t="s">
        <v>135</v>
      </c>
    </row>
  </sheetData>
  <customSheetViews>
    <customSheetView guid="{A497838E-8634-4AEF-A878-D71BA08FEDDB}" fitToPage="1" topLeftCell="A13">
      <selection activeCell="G58" sqref="G58"/>
      <pageMargins left="0.2" right="0.2" top="0.75" bottom="0.5" header="0.05" footer="0.05"/>
      <printOptions horizontalCentered="1" gridLines="1"/>
      <pageSetup scale="73" orientation="landscape" r:id="rId1"/>
      <headerFooter>
        <oddHeader>&amp;CUCLA School of Law
Master of Science in Law Budget
Student FTE Detail</oddHeader>
        <oddFooter xml:space="preserve">&amp;L&amp;9&amp;Z&amp;F&amp;A&amp;C&amp;9Page &amp;P of &amp;N&amp;R&amp;9Updated: 10/16/2017; Trevino, J.
Printed: &amp;D &amp;T </oddFooter>
      </headerFooter>
    </customSheetView>
    <customSheetView guid="{43C5011C-2000-4C48-97EF-AB2844A7ED28}" showPageBreaks="1" fitToPage="1" printArea="1" topLeftCell="A13">
      <selection activeCell="K33" sqref="K33"/>
      <pageMargins left="0.2" right="0.2" top="0.75" bottom="0.5" header="0.05" footer="0.05"/>
      <printOptions horizontalCentered="1" gridLines="1"/>
      <pageSetup scale="94" orientation="landscape" r:id="rId2"/>
      <headerFooter>
        <oddHeader>&amp;CUCLA School of Law
Master of Science in Law Budget
Student FTE Detail</oddHeader>
        <oddFooter xml:space="preserve">&amp;L&amp;9&amp;Z&amp;F&amp;A&amp;C&amp;9Page &amp;P of &amp;N&amp;R&amp;9Updated: 10/16/2017; Trevino, J.
Printed: &amp;D &amp;T </oddFooter>
      </headerFooter>
    </customSheetView>
  </customSheetViews>
  <mergeCells count="2">
    <mergeCell ref="B3:H3"/>
    <mergeCell ref="B5:D5"/>
  </mergeCells>
  <pageMargins left="0.25" right="0.25" top="0.75" bottom="0.75" header="0.3" footer="0.3"/>
  <pageSetup scale="96" fitToHeight="2" orientation="landscape" r:id="rId3"/>
  <headerFooter>
    <oddHeader>&amp;CUCLA + School/College Name
Five-year Budget Plan</oddHeader>
    <oddFooter xml:space="preserve">&amp;L&amp;F
&amp;A&amp;CPage &amp;P of &amp;N&amp;R.
Printed: &amp;D &amp;T </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8"/>
  <sheetViews>
    <sheetView showWhiteSpace="0" zoomScale="90" zoomScaleNormal="90" workbookViewId="0"/>
  </sheetViews>
  <sheetFormatPr defaultColWidth="8.81640625" defaultRowHeight="14.5" x14ac:dyDescent="0.35"/>
  <cols>
    <col min="1" max="1" width="1.26953125" style="1" customWidth="1"/>
    <col min="2" max="2" width="35.54296875" style="1" bestFit="1" customWidth="1"/>
    <col min="3" max="8" width="7.54296875" style="4" bestFit="1" customWidth="1"/>
    <col min="9" max="9" width="39.1796875" style="1" customWidth="1"/>
    <col min="10" max="16384" width="8.81640625" style="1"/>
  </cols>
  <sheetData>
    <row r="2" spans="2:9" s="108" customFormat="1" ht="21" x14ac:dyDescent="0.5">
      <c r="B2" s="361" t="s">
        <v>24</v>
      </c>
      <c r="C2" s="361"/>
      <c r="D2" s="107"/>
      <c r="E2" s="107"/>
      <c r="F2" s="107"/>
      <c r="G2" s="107"/>
      <c r="H2" s="107"/>
    </row>
    <row r="3" spans="2:9" ht="11.25" customHeight="1" x14ac:dyDescent="0.35">
      <c r="B3" s="359" t="s">
        <v>77</v>
      </c>
      <c r="C3" s="359"/>
      <c r="D3" s="359"/>
      <c r="E3" s="359"/>
      <c r="F3" s="359"/>
      <c r="G3" s="359"/>
      <c r="H3" s="359"/>
    </row>
    <row r="4" spans="2:9" ht="11.25" customHeight="1" x14ac:dyDescent="0.35">
      <c r="B4" s="360" t="s">
        <v>78</v>
      </c>
      <c r="C4" s="360"/>
      <c r="D4" s="360"/>
      <c r="E4" s="79"/>
      <c r="F4" s="79"/>
      <c r="G4" s="79"/>
      <c r="H4" s="79"/>
    </row>
    <row r="5" spans="2:9" ht="15" customHeight="1" x14ac:dyDescent="0.35">
      <c r="B5" s="109" t="s">
        <v>24</v>
      </c>
      <c r="C5" s="110" t="s">
        <v>0</v>
      </c>
      <c r="D5" s="110" t="s">
        <v>1</v>
      </c>
      <c r="E5" s="110" t="s">
        <v>2</v>
      </c>
      <c r="F5" s="110" t="s">
        <v>3</v>
      </c>
      <c r="G5" s="110" t="s">
        <v>4</v>
      </c>
      <c r="H5" s="110" t="s">
        <v>5</v>
      </c>
      <c r="I5" s="111" t="s">
        <v>7</v>
      </c>
    </row>
    <row r="6" spans="2:9" ht="15.5" x14ac:dyDescent="0.35">
      <c r="B6" s="142" t="s">
        <v>22</v>
      </c>
      <c r="C6" s="2"/>
      <c r="D6" s="2"/>
      <c r="E6" s="2"/>
      <c r="F6" s="2"/>
      <c r="G6" s="2"/>
      <c r="H6" s="2"/>
      <c r="I6" s="3"/>
    </row>
    <row r="7" spans="2:9" x14ac:dyDescent="0.35">
      <c r="B7" s="61" t="s">
        <v>221</v>
      </c>
      <c r="C7" s="4">
        <v>0</v>
      </c>
      <c r="D7" s="4">
        <v>0</v>
      </c>
      <c r="E7" s="4">
        <v>0</v>
      </c>
      <c r="F7" s="4">
        <v>0</v>
      </c>
      <c r="G7" s="4">
        <v>0</v>
      </c>
      <c r="H7" s="4">
        <v>0</v>
      </c>
      <c r="I7" s="90"/>
    </row>
    <row r="8" spans="2:9" x14ac:dyDescent="0.35">
      <c r="B8" s="61" t="s">
        <v>222</v>
      </c>
      <c r="C8" s="4">
        <v>0</v>
      </c>
      <c r="D8" s="4">
        <v>0</v>
      </c>
      <c r="E8" s="4">
        <v>0</v>
      </c>
      <c r="F8" s="4">
        <v>0</v>
      </c>
      <c r="G8" s="4">
        <v>0</v>
      </c>
      <c r="H8" s="4">
        <v>0</v>
      </c>
      <c r="I8" s="90"/>
    </row>
    <row r="9" spans="2:9" x14ac:dyDescent="0.35">
      <c r="B9" s="61" t="s">
        <v>223</v>
      </c>
      <c r="C9" s="4">
        <v>0</v>
      </c>
      <c r="D9" s="4">
        <v>0</v>
      </c>
      <c r="E9" s="4">
        <v>0</v>
      </c>
      <c r="F9" s="4">
        <v>0</v>
      </c>
      <c r="G9" s="4">
        <v>0</v>
      </c>
      <c r="H9" s="4">
        <v>0</v>
      </c>
      <c r="I9" s="90"/>
    </row>
    <row r="10" spans="2:9" x14ac:dyDescent="0.35">
      <c r="B10" s="61" t="s">
        <v>224</v>
      </c>
      <c r="C10" s="4">
        <v>0</v>
      </c>
      <c r="D10" s="4">
        <v>0</v>
      </c>
      <c r="E10" s="4">
        <v>0</v>
      </c>
      <c r="F10" s="4">
        <v>0</v>
      </c>
      <c r="G10" s="4">
        <v>0</v>
      </c>
      <c r="H10" s="4">
        <v>0</v>
      </c>
      <c r="I10" s="90"/>
    </row>
    <row r="11" spans="2:9" x14ac:dyDescent="0.35">
      <c r="B11" s="61" t="s">
        <v>225</v>
      </c>
      <c r="C11" s="4">
        <v>0</v>
      </c>
      <c r="D11" s="4">
        <v>0</v>
      </c>
      <c r="E11" s="4">
        <v>0</v>
      </c>
      <c r="F11" s="4">
        <v>0</v>
      </c>
      <c r="G11" s="4">
        <v>0</v>
      </c>
      <c r="H11" s="4">
        <v>0</v>
      </c>
      <c r="I11" s="90"/>
    </row>
    <row r="12" spans="2:9" s="117" customFormat="1" x14ac:dyDescent="0.35">
      <c r="B12" s="61"/>
      <c r="C12" s="4"/>
      <c r="D12" s="4"/>
      <c r="E12" s="4"/>
      <c r="F12" s="4"/>
      <c r="G12" s="4"/>
      <c r="H12" s="4"/>
      <c r="I12" s="90"/>
    </row>
    <row r="13" spans="2:9" s="117" customFormat="1" ht="15.5" x14ac:dyDescent="0.35">
      <c r="B13" s="143" t="s">
        <v>125</v>
      </c>
      <c r="C13" s="4"/>
      <c r="D13" s="4"/>
      <c r="E13" s="4"/>
      <c r="F13" s="4"/>
      <c r="G13" s="4"/>
      <c r="H13" s="4"/>
      <c r="I13" s="90"/>
    </row>
    <row r="14" spans="2:9" s="117" customFormat="1" x14ac:dyDescent="0.35">
      <c r="B14" s="61" t="s">
        <v>221</v>
      </c>
      <c r="C14" s="4">
        <v>0</v>
      </c>
      <c r="D14" s="4">
        <v>0</v>
      </c>
      <c r="E14" s="4">
        <v>0</v>
      </c>
      <c r="F14" s="4">
        <v>0</v>
      </c>
      <c r="G14" s="4">
        <v>0</v>
      </c>
      <c r="H14" s="4">
        <v>0</v>
      </c>
      <c r="I14" s="90"/>
    </row>
    <row r="15" spans="2:9" s="117" customFormat="1" x14ac:dyDescent="0.35">
      <c r="B15" s="61" t="s">
        <v>222</v>
      </c>
      <c r="C15" s="4">
        <v>0</v>
      </c>
      <c r="D15" s="4">
        <v>0</v>
      </c>
      <c r="E15" s="4">
        <v>0</v>
      </c>
      <c r="F15" s="4">
        <v>0</v>
      </c>
      <c r="G15" s="4">
        <v>0</v>
      </c>
      <c r="H15" s="4">
        <v>0</v>
      </c>
      <c r="I15" s="90"/>
    </row>
    <row r="16" spans="2:9" s="117" customFormat="1" x14ac:dyDescent="0.35">
      <c r="B16" s="61" t="s">
        <v>223</v>
      </c>
      <c r="C16" s="4">
        <v>0</v>
      </c>
      <c r="D16" s="4">
        <v>0</v>
      </c>
      <c r="E16" s="4">
        <v>0</v>
      </c>
      <c r="F16" s="4">
        <v>0</v>
      </c>
      <c r="G16" s="4">
        <v>0</v>
      </c>
      <c r="H16" s="4">
        <v>0</v>
      </c>
      <c r="I16" s="90"/>
    </row>
    <row r="17" spans="2:9" s="117" customFormat="1" x14ac:dyDescent="0.35">
      <c r="B17" s="61" t="s">
        <v>224</v>
      </c>
      <c r="C17" s="4">
        <v>0</v>
      </c>
      <c r="D17" s="4">
        <v>0</v>
      </c>
      <c r="E17" s="4">
        <v>0</v>
      </c>
      <c r="F17" s="4">
        <v>0</v>
      </c>
      <c r="G17" s="4">
        <v>0</v>
      </c>
      <c r="H17" s="4">
        <v>0</v>
      </c>
      <c r="I17" s="90"/>
    </row>
    <row r="18" spans="2:9" s="117" customFormat="1" x14ac:dyDescent="0.35">
      <c r="B18" s="61" t="s">
        <v>225</v>
      </c>
      <c r="C18" s="4">
        <v>0</v>
      </c>
      <c r="D18" s="4">
        <v>0</v>
      </c>
      <c r="E18" s="4">
        <v>0</v>
      </c>
      <c r="F18" s="4">
        <v>0</v>
      </c>
      <c r="G18" s="4">
        <v>0</v>
      </c>
      <c r="H18" s="4">
        <v>0</v>
      </c>
      <c r="I18" s="90"/>
    </row>
    <row r="19" spans="2:9" x14ac:dyDescent="0.35">
      <c r="B19" s="61"/>
    </row>
    <row r="20" spans="2:9" x14ac:dyDescent="0.35">
      <c r="B20" s="62" t="s">
        <v>25</v>
      </c>
      <c r="C20" s="8"/>
      <c r="D20" s="8"/>
      <c r="E20" s="8"/>
      <c r="F20" s="8"/>
      <c r="G20" s="8"/>
      <c r="H20" s="8"/>
    </row>
    <row r="21" spans="2:9" x14ac:dyDescent="0.35">
      <c r="B21" s="61" t="s">
        <v>221</v>
      </c>
      <c r="C21" s="294">
        <f t="shared" ref="C21:H25" si="0">SUM(C7*C14)</f>
        <v>0</v>
      </c>
      <c r="D21" s="294">
        <f t="shared" si="0"/>
        <v>0</v>
      </c>
      <c r="E21" s="294">
        <f t="shared" si="0"/>
        <v>0</v>
      </c>
      <c r="F21" s="294">
        <f t="shared" si="0"/>
        <v>0</v>
      </c>
      <c r="G21" s="294">
        <f t="shared" si="0"/>
        <v>0</v>
      </c>
      <c r="H21" s="294">
        <f t="shared" si="0"/>
        <v>0</v>
      </c>
      <c r="I21" s="1" t="s">
        <v>99</v>
      </c>
    </row>
    <row r="22" spans="2:9" x14ac:dyDescent="0.35">
      <c r="B22" s="61" t="s">
        <v>222</v>
      </c>
      <c r="C22" s="294">
        <f t="shared" si="0"/>
        <v>0</v>
      </c>
      <c r="D22" s="294">
        <f t="shared" si="0"/>
        <v>0</v>
      </c>
      <c r="E22" s="294">
        <f t="shared" si="0"/>
        <v>0</v>
      </c>
      <c r="F22" s="294">
        <f t="shared" si="0"/>
        <v>0</v>
      </c>
      <c r="G22" s="294">
        <f t="shared" si="0"/>
        <v>0</v>
      </c>
      <c r="H22" s="294">
        <f t="shared" si="0"/>
        <v>0</v>
      </c>
    </row>
    <row r="23" spans="2:9" x14ac:dyDescent="0.35">
      <c r="B23" s="61" t="s">
        <v>223</v>
      </c>
      <c r="C23" s="294">
        <f t="shared" si="0"/>
        <v>0</v>
      </c>
      <c r="D23" s="294">
        <f t="shared" si="0"/>
        <v>0</v>
      </c>
      <c r="E23" s="294">
        <f t="shared" si="0"/>
        <v>0</v>
      </c>
      <c r="F23" s="294">
        <f t="shared" si="0"/>
        <v>0</v>
      </c>
      <c r="G23" s="294">
        <f t="shared" si="0"/>
        <v>0</v>
      </c>
      <c r="H23" s="294">
        <f t="shared" si="0"/>
        <v>0</v>
      </c>
    </row>
    <row r="24" spans="2:9" x14ac:dyDescent="0.35">
      <c r="B24" s="61" t="s">
        <v>224</v>
      </c>
      <c r="C24" s="294">
        <f t="shared" si="0"/>
        <v>0</v>
      </c>
      <c r="D24" s="294">
        <f t="shared" si="0"/>
        <v>0</v>
      </c>
      <c r="E24" s="294">
        <f t="shared" si="0"/>
        <v>0</v>
      </c>
      <c r="F24" s="294">
        <f t="shared" si="0"/>
        <v>0</v>
      </c>
      <c r="G24" s="294">
        <f t="shared" si="0"/>
        <v>0</v>
      </c>
      <c r="H24" s="294">
        <f t="shared" si="0"/>
        <v>0</v>
      </c>
    </row>
    <row r="25" spans="2:9" x14ac:dyDescent="0.35">
      <c r="B25" s="61" t="s">
        <v>225</v>
      </c>
      <c r="C25" s="294">
        <f t="shared" si="0"/>
        <v>0</v>
      </c>
      <c r="D25" s="294">
        <f t="shared" si="0"/>
        <v>0</v>
      </c>
      <c r="E25" s="294">
        <f t="shared" si="0"/>
        <v>0</v>
      </c>
      <c r="F25" s="294">
        <f t="shared" si="0"/>
        <v>0</v>
      </c>
      <c r="G25" s="294">
        <f t="shared" si="0"/>
        <v>0</v>
      </c>
      <c r="H25" s="294">
        <f t="shared" si="0"/>
        <v>0</v>
      </c>
    </row>
    <row r="26" spans="2:9" x14ac:dyDescent="0.35">
      <c r="B26" s="112" t="s">
        <v>25</v>
      </c>
      <c r="C26" s="113">
        <f t="shared" ref="C26:H26" si="1">SUM(C21:C25)</f>
        <v>0</v>
      </c>
      <c r="D26" s="113">
        <f t="shared" si="1"/>
        <v>0</v>
      </c>
      <c r="E26" s="113">
        <f t="shared" si="1"/>
        <v>0</v>
      </c>
      <c r="F26" s="113">
        <f t="shared" si="1"/>
        <v>0</v>
      </c>
      <c r="G26" s="113">
        <f t="shared" si="1"/>
        <v>0</v>
      </c>
      <c r="H26" s="113">
        <f t="shared" si="1"/>
        <v>0</v>
      </c>
      <c r="I26" s="90"/>
    </row>
    <row r="27" spans="2:9" x14ac:dyDescent="0.35">
      <c r="B27" s="63" t="s">
        <v>32</v>
      </c>
      <c r="I27" s="90" t="s">
        <v>220</v>
      </c>
    </row>
    <row r="28" spans="2:9" x14ac:dyDescent="0.35">
      <c r="B28" s="63" t="s">
        <v>33</v>
      </c>
      <c r="C28" s="114" t="e">
        <f>C26/C27</f>
        <v>#DIV/0!</v>
      </c>
      <c r="D28" s="114" t="e">
        <f t="shared" ref="D28:H28" si="2">D26/D27</f>
        <v>#DIV/0!</v>
      </c>
      <c r="E28" s="114" t="e">
        <f t="shared" si="2"/>
        <v>#DIV/0!</v>
      </c>
      <c r="F28" s="114" t="e">
        <f t="shared" si="2"/>
        <v>#DIV/0!</v>
      </c>
      <c r="G28" s="114" t="e">
        <f t="shared" si="2"/>
        <v>#DIV/0!</v>
      </c>
      <c r="H28" s="114" t="e">
        <f t="shared" si="2"/>
        <v>#DIV/0!</v>
      </c>
      <c r="I28" s="90" t="s">
        <v>126</v>
      </c>
    </row>
  </sheetData>
  <customSheetViews>
    <customSheetView guid="{A497838E-8634-4AEF-A878-D71BA08FEDDB}" scale="90" fitToPage="1">
      <selection activeCell="D37" sqref="D37"/>
      <pageMargins left="0.2" right="0.2" top="1" bottom="0.75" header="0.3" footer="0.3"/>
      <printOptions horizontalCentered="1" gridLines="1"/>
      <pageSetup scale="98" orientation="landscape" r:id="rId1"/>
      <headerFooter>
        <oddHeader xml:space="preserve">&amp;CUCLA School of Law
Master of Science in Law Budget
Course Details </oddHeader>
        <oddFooter xml:space="preserve">&amp;L&amp;9&amp;Z&amp;F
&amp;A&amp;C&amp;9Page &amp;P of &amp;N&amp;R&amp;9Updated: 10/16/2017; Trevino, J.
Printed: &amp;D &amp;T </oddFooter>
      </headerFooter>
    </customSheetView>
    <customSheetView guid="{43C5011C-2000-4C48-97EF-AB2844A7ED28}" scale="90" fitToPage="1" topLeftCell="A4">
      <selection activeCell="D37" sqref="D37"/>
      <pageMargins left="0.2" right="0.2" top="1" bottom="0.75" header="0.3" footer="0.3"/>
      <printOptions horizontalCentered="1" gridLines="1"/>
      <pageSetup scale="98" orientation="landscape" r:id="rId2"/>
      <headerFooter>
        <oddHeader xml:space="preserve">&amp;CUCLA School of Law
Master of Science in Law Budget
Course Details </oddHeader>
        <oddFooter xml:space="preserve">&amp;L&amp;9&amp;Z&amp;F
&amp;A&amp;C&amp;9Page &amp;P of &amp;N&amp;R&amp;9Updated: 10/16/2017; Trevino, J.
Printed: &amp;D &amp;T </oddFooter>
      </headerFooter>
    </customSheetView>
  </customSheetViews>
  <mergeCells count="3">
    <mergeCell ref="B4:D4"/>
    <mergeCell ref="B2:C2"/>
    <mergeCell ref="B3:H3"/>
  </mergeCells>
  <pageMargins left="0.25" right="0.25" top="0.75" bottom="0.75" header="0.3" footer="0.3"/>
  <pageSetup scale="61" fitToHeight="2" orientation="landscape" r:id="rId3"/>
  <headerFooter>
    <oddHeader>&amp;CUCLA + School/College Name
Five-year Budget Plan</oddHeader>
    <oddFooter xml:space="preserve">&amp;L&amp;F
&amp;A&amp;CPage &amp;P of &amp;N&amp;R.
Printed: &amp;D &amp;T </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123"/>
  <sheetViews>
    <sheetView zoomScale="90" zoomScaleNormal="90" zoomScalePageLayoutView="97" workbookViewId="0">
      <selection activeCell="A2" sqref="A2"/>
    </sheetView>
  </sheetViews>
  <sheetFormatPr defaultColWidth="9.26953125" defaultRowHeight="14.5" x14ac:dyDescent="0.35"/>
  <cols>
    <col min="1" max="1" width="1.54296875" style="5" customWidth="1"/>
    <col min="2" max="2" width="45.453125" style="30" customWidth="1"/>
    <col min="3" max="7" width="9.54296875" style="7" bestFit="1" customWidth="1"/>
    <col min="8" max="8" width="11.1796875" style="7" customWidth="1"/>
    <col min="9" max="9" width="35.54296875" style="31" customWidth="1"/>
    <col min="10" max="10" width="2.26953125" style="34" customWidth="1"/>
    <col min="11" max="11" width="37" style="5" bestFit="1" customWidth="1"/>
    <col min="12" max="17" width="9.26953125" style="5"/>
    <col min="18" max="18" width="53.54296875" style="5" customWidth="1"/>
    <col min="19" max="16384" width="9.26953125" style="5"/>
  </cols>
  <sheetData>
    <row r="1" spans="2:11" ht="9.65" customHeight="1" x14ac:dyDescent="0.35">
      <c r="K1" s="66"/>
    </row>
    <row r="2" spans="2:11" ht="9.65" customHeight="1" x14ac:dyDescent="0.35">
      <c r="K2" s="66"/>
    </row>
    <row r="3" spans="2:11" ht="21" x14ac:dyDescent="0.5">
      <c r="B3" s="74" t="s">
        <v>67</v>
      </c>
      <c r="K3" s="66"/>
    </row>
    <row r="4" spans="2:11" x14ac:dyDescent="0.35">
      <c r="B4" s="359" t="s">
        <v>74</v>
      </c>
      <c r="C4" s="359"/>
      <c r="D4" s="359"/>
      <c r="E4" s="359"/>
      <c r="F4" s="359"/>
      <c r="G4" s="359"/>
      <c r="H4" s="359"/>
      <c r="K4" s="66"/>
    </row>
    <row r="5" spans="2:11" x14ac:dyDescent="0.35">
      <c r="B5" s="360" t="s">
        <v>78</v>
      </c>
      <c r="C5" s="360"/>
      <c r="D5" s="360"/>
      <c r="E5" s="79"/>
      <c r="F5" s="79"/>
      <c r="G5" s="79"/>
      <c r="H5" s="79"/>
      <c r="K5" s="66"/>
    </row>
    <row r="6" spans="2:11" x14ac:dyDescent="0.35">
      <c r="B6" s="32"/>
      <c r="C6" s="33"/>
      <c r="D6" s="33"/>
      <c r="E6" s="33"/>
      <c r="F6" s="33"/>
      <c r="G6" s="33"/>
      <c r="H6" s="33"/>
      <c r="I6" s="34"/>
      <c r="K6" s="66"/>
    </row>
    <row r="7" spans="2:11" ht="15.5" x14ac:dyDescent="0.35">
      <c r="B7" s="146" t="s">
        <v>66</v>
      </c>
      <c r="C7" s="147" t="s">
        <v>0</v>
      </c>
      <c r="D7" s="147" t="s">
        <v>1</v>
      </c>
      <c r="E7" s="147" t="s">
        <v>2</v>
      </c>
      <c r="F7" s="147" t="s">
        <v>3</v>
      </c>
      <c r="G7" s="147" t="s">
        <v>4</v>
      </c>
      <c r="H7" s="147" t="s">
        <v>5</v>
      </c>
      <c r="I7" s="147" t="s">
        <v>7</v>
      </c>
      <c r="K7" s="66"/>
    </row>
    <row r="8" spans="2:11" x14ac:dyDescent="0.35">
      <c r="B8" s="148" t="s">
        <v>101</v>
      </c>
      <c r="C8" s="66"/>
      <c r="D8" s="66"/>
      <c r="E8" s="66"/>
      <c r="F8" s="66"/>
      <c r="G8" s="66"/>
      <c r="H8" s="66"/>
      <c r="I8" s="116" t="s">
        <v>121</v>
      </c>
      <c r="K8" s="66"/>
    </row>
    <row r="9" spans="2:11" x14ac:dyDescent="0.35">
      <c r="B9" s="149" t="s">
        <v>138</v>
      </c>
      <c r="C9" s="290">
        <v>0</v>
      </c>
      <c r="D9" s="290">
        <f>C9*1.03</f>
        <v>0</v>
      </c>
      <c r="E9" s="290">
        <f>D9*1.03</f>
        <v>0</v>
      </c>
      <c r="F9" s="290">
        <f t="shared" ref="F9:H9" si="0">E9*1.03</f>
        <v>0</v>
      </c>
      <c r="G9" s="290">
        <f t="shared" si="0"/>
        <v>0</v>
      </c>
      <c r="H9" s="290">
        <f t="shared" si="0"/>
        <v>0</v>
      </c>
      <c r="I9" s="193"/>
      <c r="J9" s="31"/>
      <c r="K9" s="66"/>
    </row>
    <row r="10" spans="2:11" x14ac:dyDescent="0.35">
      <c r="B10" s="149" t="s">
        <v>230</v>
      </c>
      <c r="C10" s="290">
        <v>0</v>
      </c>
      <c r="D10" s="290">
        <f t="shared" ref="D10:E10" si="1">C10*1.03</f>
        <v>0</v>
      </c>
      <c r="E10" s="290">
        <f t="shared" si="1"/>
        <v>0</v>
      </c>
      <c r="F10" s="290">
        <f t="shared" ref="F10:F16" si="2">E10*1.03</f>
        <v>0</v>
      </c>
      <c r="G10" s="290">
        <f t="shared" ref="G10:G16" si="3">F10*1.03</f>
        <v>0</v>
      </c>
      <c r="H10" s="290">
        <f t="shared" ref="H10:H16" si="4">G10*1.03</f>
        <v>0</v>
      </c>
      <c r="I10" s="288"/>
      <c r="K10" s="66"/>
    </row>
    <row r="11" spans="2:11" x14ac:dyDescent="0.35">
      <c r="B11" s="149" t="s">
        <v>232</v>
      </c>
      <c r="C11" s="290">
        <v>0</v>
      </c>
      <c r="D11" s="290">
        <f t="shared" ref="D11:E11" si="5">C11*1.03</f>
        <v>0</v>
      </c>
      <c r="E11" s="290">
        <f t="shared" si="5"/>
        <v>0</v>
      </c>
      <c r="F11" s="290">
        <f t="shared" si="2"/>
        <v>0</v>
      </c>
      <c r="G11" s="290">
        <f t="shared" si="3"/>
        <v>0</v>
      </c>
      <c r="H11" s="290">
        <f t="shared" si="4"/>
        <v>0</v>
      </c>
      <c r="I11" s="288"/>
      <c r="K11" s="66"/>
    </row>
    <row r="12" spans="2:11" x14ac:dyDescent="0.35">
      <c r="B12" s="149" t="s">
        <v>120</v>
      </c>
      <c r="C12" s="290">
        <v>0</v>
      </c>
      <c r="D12" s="290">
        <f t="shared" ref="D12:E12" si="6">C12*1.03</f>
        <v>0</v>
      </c>
      <c r="E12" s="290">
        <f t="shared" si="6"/>
        <v>0</v>
      </c>
      <c r="F12" s="290">
        <f t="shared" si="2"/>
        <v>0</v>
      </c>
      <c r="G12" s="290">
        <f t="shared" si="3"/>
        <v>0</v>
      </c>
      <c r="H12" s="290">
        <f t="shared" si="4"/>
        <v>0</v>
      </c>
      <c r="I12" s="288"/>
      <c r="K12" s="66"/>
    </row>
    <row r="13" spans="2:11" x14ac:dyDescent="0.35">
      <c r="B13" s="149" t="s">
        <v>26</v>
      </c>
      <c r="C13" s="290">
        <v>0</v>
      </c>
      <c r="D13" s="290">
        <f t="shared" ref="D13:E13" si="7">C13*1.03</f>
        <v>0</v>
      </c>
      <c r="E13" s="290">
        <f t="shared" si="7"/>
        <v>0</v>
      </c>
      <c r="F13" s="290">
        <f t="shared" si="2"/>
        <v>0</v>
      </c>
      <c r="G13" s="290">
        <f t="shared" si="3"/>
        <v>0</v>
      </c>
      <c r="H13" s="290">
        <f t="shared" si="4"/>
        <v>0</v>
      </c>
      <c r="I13" s="288"/>
      <c r="K13" s="66"/>
    </row>
    <row r="14" spans="2:11" x14ac:dyDescent="0.35">
      <c r="B14" s="149" t="s">
        <v>234</v>
      </c>
      <c r="C14" s="290">
        <v>0</v>
      </c>
      <c r="D14" s="290">
        <f t="shared" ref="D14:E14" si="8">C14*1.03</f>
        <v>0</v>
      </c>
      <c r="E14" s="290">
        <f t="shared" si="8"/>
        <v>0</v>
      </c>
      <c r="F14" s="290">
        <f t="shared" si="2"/>
        <v>0</v>
      </c>
      <c r="G14" s="290">
        <f t="shared" si="3"/>
        <v>0</v>
      </c>
      <c r="H14" s="290">
        <f t="shared" si="4"/>
        <v>0</v>
      </c>
      <c r="I14" s="288"/>
      <c r="K14" s="66"/>
    </row>
    <row r="15" spans="2:11" x14ac:dyDescent="0.35">
      <c r="B15" s="149" t="s">
        <v>50</v>
      </c>
      <c r="C15" s="290">
        <v>0</v>
      </c>
      <c r="D15" s="290">
        <f t="shared" ref="D15:E15" si="9">C15*1.03</f>
        <v>0</v>
      </c>
      <c r="E15" s="290">
        <f t="shared" si="9"/>
        <v>0</v>
      </c>
      <c r="F15" s="290">
        <f t="shared" si="2"/>
        <v>0</v>
      </c>
      <c r="G15" s="290">
        <f t="shared" si="3"/>
        <v>0</v>
      </c>
      <c r="H15" s="290">
        <f t="shared" si="4"/>
        <v>0</v>
      </c>
      <c r="I15" s="288"/>
      <c r="K15" s="66"/>
    </row>
    <row r="16" spans="2:11" x14ac:dyDescent="0.35">
      <c r="B16" s="149" t="s">
        <v>229</v>
      </c>
      <c r="C16" s="290">
        <v>0</v>
      </c>
      <c r="D16" s="290">
        <f t="shared" ref="D16:E16" si="10">C16*1.03</f>
        <v>0</v>
      </c>
      <c r="E16" s="290">
        <f t="shared" si="10"/>
        <v>0</v>
      </c>
      <c r="F16" s="290">
        <f t="shared" si="2"/>
        <v>0</v>
      </c>
      <c r="G16" s="290">
        <f t="shared" si="3"/>
        <v>0</v>
      </c>
      <c r="H16" s="290">
        <f t="shared" si="4"/>
        <v>0</v>
      </c>
      <c r="I16" s="288"/>
      <c r="K16" s="66"/>
    </row>
    <row r="17" spans="2:11" x14ac:dyDescent="0.35">
      <c r="B17" s="38"/>
      <c r="C17" s="66"/>
      <c r="D17" s="66"/>
      <c r="E17" s="66"/>
      <c r="F17" s="66"/>
      <c r="G17" s="66"/>
      <c r="H17" s="66"/>
      <c r="I17" s="287"/>
      <c r="K17" s="66"/>
    </row>
    <row r="18" spans="2:11" x14ac:dyDescent="0.35">
      <c r="B18" s="151" t="s">
        <v>100</v>
      </c>
      <c r="C18" s="66"/>
      <c r="D18" s="66"/>
      <c r="E18" s="66"/>
      <c r="F18" s="66"/>
      <c r="G18" s="66"/>
      <c r="H18" s="66"/>
      <c r="I18" s="287"/>
      <c r="K18" s="66"/>
    </row>
    <row r="19" spans="2:11" x14ac:dyDescent="0.35">
      <c r="B19" s="150" t="s">
        <v>91</v>
      </c>
      <c r="C19" s="66"/>
      <c r="D19" s="66"/>
      <c r="E19" s="66"/>
      <c r="F19" s="66"/>
      <c r="G19" s="66"/>
      <c r="H19" s="66"/>
      <c r="I19" s="72" t="s">
        <v>219</v>
      </c>
      <c r="K19" s="66"/>
    </row>
    <row r="20" spans="2:11" x14ac:dyDescent="0.35">
      <c r="B20" s="149" t="s">
        <v>138</v>
      </c>
      <c r="C20" s="156">
        <v>0</v>
      </c>
      <c r="D20" s="156">
        <f t="shared" ref="D20" si="11">C20*1.015</f>
        <v>0</v>
      </c>
      <c r="E20" s="156">
        <f t="shared" ref="E20:G20" si="12">D20*1.015</f>
        <v>0</v>
      </c>
      <c r="F20" s="156">
        <f t="shared" si="12"/>
        <v>0</v>
      </c>
      <c r="G20" s="156">
        <f t="shared" si="12"/>
        <v>0</v>
      </c>
      <c r="H20" s="156">
        <f t="shared" ref="H20" si="13">G20*1.015</f>
        <v>0</v>
      </c>
      <c r="I20" s="72"/>
      <c r="K20" s="66"/>
    </row>
    <row r="21" spans="2:11" x14ac:dyDescent="0.35">
      <c r="B21" s="149" t="s">
        <v>230</v>
      </c>
      <c r="C21" s="156">
        <v>0</v>
      </c>
      <c r="D21" s="156">
        <f t="shared" ref="D21:D25" si="14">C21*1.015</f>
        <v>0</v>
      </c>
      <c r="E21" s="156">
        <f t="shared" ref="E21:E25" si="15">D21*1.015</f>
        <v>0</v>
      </c>
      <c r="F21" s="156">
        <f t="shared" ref="F21:F25" si="16">E21*1.015</f>
        <v>0</v>
      </c>
      <c r="G21" s="156">
        <f t="shared" ref="G21:G25" si="17">F21*1.015</f>
        <v>0</v>
      </c>
      <c r="H21" s="156">
        <f t="shared" ref="H21:H25" si="18">G21*1.015</f>
        <v>0</v>
      </c>
      <c r="I21" s="72"/>
      <c r="K21" s="66"/>
    </row>
    <row r="22" spans="2:11" x14ac:dyDescent="0.35">
      <c r="B22" s="149" t="s">
        <v>232</v>
      </c>
      <c r="C22" s="156">
        <v>0</v>
      </c>
      <c r="D22" s="156">
        <f t="shared" si="14"/>
        <v>0</v>
      </c>
      <c r="E22" s="156">
        <f t="shared" si="15"/>
        <v>0</v>
      </c>
      <c r="F22" s="156">
        <f t="shared" si="16"/>
        <v>0</v>
      </c>
      <c r="G22" s="156">
        <f t="shared" si="17"/>
        <v>0</v>
      </c>
      <c r="H22" s="156">
        <f t="shared" si="18"/>
        <v>0</v>
      </c>
      <c r="I22" s="72"/>
      <c r="K22" s="66"/>
    </row>
    <row r="23" spans="2:11" x14ac:dyDescent="0.35">
      <c r="B23" s="149" t="s">
        <v>120</v>
      </c>
      <c r="C23" s="156">
        <v>0</v>
      </c>
      <c r="D23" s="156">
        <f t="shared" si="14"/>
        <v>0</v>
      </c>
      <c r="E23" s="156">
        <f t="shared" si="15"/>
        <v>0</v>
      </c>
      <c r="F23" s="156">
        <f t="shared" si="16"/>
        <v>0</v>
      </c>
      <c r="G23" s="156">
        <f t="shared" si="17"/>
        <v>0</v>
      </c>
      <c r="H23" s="156">
        <f t="shared" si="18"/>
        <v>0</v>
      </c>
      <c r="I23" s="72"/>
      <c r="K23" s="66"/>
    </row>
    <row r="24" spans="2:11" x14ac:dyDescent="0.35">
      <c r="B24" s="149" t="s">
        <v>26</v>
      </c>
      <c r="C24" s="156">
        <v>0</v>
      </c>
      <c r="D24" s="156">
        <f t="shared" si="14"/>
        <v>0</v>
      </c>
      <c r="E24" s="156">
        <f t="shared" si="15"/>
        <v>0</v>
      </c>
      <c r="F24" s="156">
        <f t="shared" si="16"/>
        <v>0</v>
      </c>
      <c r="G24" s="156">
        <f t="shared" si="17"/>
        <v>0</v>
      </c>
      <c r="H24" s="156">
        <f t="shared" si="18"/>
        <v>0</v>
      </c>
      <c r="I24" s="72"/>
      <c r="K24" s="66"/>
    </row>
    <row r="25" spans="2:11" x14ac:dyDescent="0.35">
      <c r="B25" s="149" t="s">
        <v>234</v>
      </c>
      <c r="C25" s="156">
        <v>0</v>
      </c>
      <c r="D25" s="156">
        <f t="shared" si="14"/>
        <v>0</v>
      </c>
      <c r="E25" s="156">
        <f t="shared" si="15"/>
        <v>0</v>
      </c>
      <c r="F25" s="156">
        <f t="shared" si="16"/>
        <v>0</v>
      </c>
      <c r="G25" s="156">
        <f t="shared" si="17"/>
        <v>0</v>
      </c>
      <c r="H25" s="156">
        <f t="shared" si="18"/>
        <v>0</v>
      </c>
      <c r="I25" s="72"/>
      <c r="K25" s="66"/>
    </row>
    <row r="26" spans="2:11" x14ac:dyDescent="0.35">
      <c r="B26" s="149" t="s">
        <v>50</v>
      </c>
      <c r="C26" s="156">
        <v>0</v>
      </c>
      <c r="D26" s="156">
        <f>C26 * 1.015</f>
        <v>0</v>
      </c>
      <c r="E26" s="156">
        <f t="shared" ref="E26:H26" si="19">D26 * 1.015</f>
        <v>0</v>
      </c>
      <c r="F26" s="156">
        <f t="shared" si="19"/>
        <v>0</v>
      </c>
      <c r="G26" s="156">
        <f t="shared" si="19"/>
        <v>0</v>
      </c>
      <c r="H26" s="156">
        <f t="shared" si="19"/>
        <v>0</v>
      </c>
      <c r="I26" s="72"/>
      <c r="K26" s="66"/>
    </row>
    <row r="27" spans="2:11" x14ac:dyDescent="0.35">
      <c r="B27" s="149" t="s">
        <v>229</v>
      </c>
      <c r="C27" s="156">
        <v>0</v>
      </c>
      <c r="D27" s="156">
        <f>C27 * 1.015</f>
        <v>0</v>
      </c>
      <c r="E27" s="156">
        <f t="shared" ref="E27:H27" si="20">D27 * 1.015</f>
        <v>0</v>
      </c>
      <c r="F27" s="156">
        <f t="shared" si="20"/>
        <v>0</v>
      </c>
      <c r="G27" s="156">
        <f t="shared" si="20"/>
        <v>0</v>
      </c>
      <c r="H27" s="156">
        <f t="shared" si="20"/>
        <v>0</v>
      </c>
      <c r="I27" s="72"/>
      <c r="K27" s="66"/>
    </row>
    <row r="28" spans="2:11" x14ac:dyDescent="0.35">
      <c r="B28" s="155"/>
      <c r="C28" s="156"/>
      <c r="D28" s="156"/>
      <c r="E28" s="156"/>
      <c r="F28" s="156"/>
      <c r="G28" s="156"/>
      <c r="H28" s="156"/>
      <c r="I28" s="288"/>
      <c r="K28" s="66"/>
    </row>
    <row r="29" spans="2:11" x14ac:dyDescent="0.35">
      <c r="B29" s="151" t="s">
        <v>29</v>
      </c>
      <c r="C29" s="156"/>
      <c r="D29" s="156"/>
      <c r="E29" s="156"/>
      <c r="F29" s="156"/>
      <c r="G29" s="156"/>
      <c r="H29" s="156"/>
      <c r="I29" s="97" t="s">
        <v>123</v>
      </c>
      <c r="K29" s="66"/>
    </row>
    <row r="30" spans="2:11" x14ac:dyDescent="0.35">
      <c r="B30" s="149" t="s">
        <v>138</v>
      </c>
      <c r="C30" s="295">
        <f>C20*C9</f>
        <v>0</v>
      </c>
      <c r="D30" s="295">
        <f t="shared" ref="D30:H30" si="21">D20*D9</f>
        <v>0</v>
      </c>
      <c r="E30" s="295">
        <f t="shared" si="21"/>
        <v>0</v>
      </c>
      <c r="F30" s="295">
        <f t="shared" si="21"/>
        <v>0</v>
      </c>
      <c r="G30" s="295">
        <f t="shared" si="21"/>
        <v>0</v>
      </c>
      <c r="H30" s="295">
        <f t="shared" si="21"/>
        <v>0</v>
      </c>
      <c r="I30" s="288"/>
      <c r="K30" s="66"/>
    </row>
    <row r="31" spans="2:11" x14ac:dyDescent="0.35">
      <c r="B31" s="149" t="s">
        <v>230</v>
      </c>
      <c r="C31" s="295">
        <f t="shared" ref="C31:H37" si="22">C21*C10</f>
        <v>0</v>
      </c>
      <c r="D31" s="295">
        <f t="shared" si="22"/>
        <v>0</v>
      </c>
      <c r="E31" s="295">
        <f t="shared" si="22"/>
        <v>0</v>
      </c>
      <c r="F31" s="295">
        <f t="shared" si="22"/>
        <v>0</v>
      </c>
      <c r="G31" s="295">
        <f t="shared" si="22"/>
        <v>0</v>
      </c>
      <c r="H31" s="295">
        <f t="shared" si="22"/>
        <v>0</v>
      </c>
      <c r="I31" s="288"/>
      <c r="K31" s="66"/>
    </row>
    <row r="32" spans="2:11" x14ac:dyDescent="0.35">
      <c r="B32" s="149" t="s">
        <v>232</v>
      </c>
      <c r="C32" s="295">
        <f>C22*C11</f>
        <v>0</v>
      </c>
      <c r="D32" s="295">
        <f t="shared" si="22"/>
        <v>0</v>
      </c>
      <c r="E32" s="295">
        <f t="shared" si="22"/>
        <v>0</v>
      </c>
      <c r="F32" s="295">
        <f t="shared" si="22"/>
        <v>0</v>
      </c>
      <c r="G32" s="295">
        <f t="shared" si="22"/>
        <v>0</v>
      </c>
      <c r="H32" s="295">
        <f t="shared" si="22"/>
        <v>0</v>
      </c>
      <c r="I32" s="288"/>
      <c r="K32" s="66"/>
    </row>
    <row r="33" spans="2:11" x14ac:dyDescent="0.35">
      <c r="B33" s="149" t="s">
        <v>120</v>
      </c>
      <c r="C33" s="295">
        <f t="shared" si="22"/>
        <v>0</v>
      </c>
      <c r="D33" s="295">
        <f t="shared" si="22"/>
        <v>0</v>
      </c>
      <c r="E33" s="295">
        <f t="shared" si="22"/>
        <v>0</v>
      </c>
      <c r="F33" s="295">
        <f t="shared" si="22"/>
        <v>0</v>
      </c>
      <c r="G33" s="295">
        <f t="shared" si="22"/>
        <v>0</v>
      </c>
      <c r="H33" s="295">
        <f>H23*H12</f>
        <v>0</v>
      </c>
      <c r="I33" s="288"/>
      <c r="K33" s="66"/>
    </row>
    <row r="34" spans="2:11" x14ac:dyDescent="0.35">
      <c r="B34" s="149" t="s">
        <v>26</v>
      </c>
      <c r="C34" s="295">
        <f t="shared" si="22"/>
        <v>0</v>
      </c>
      <c r="D34" s="295">
        <f t="shared" si="22"/>
        <v>0</v>
      </c>
      <c r="E34" s="295">
        <f t="shared" si="22"/>
        <v>0</v>
      </c>
      <c r="F34" s="295">
        <f t="shared" si="22"/>
        <v>0</v>
      </c>
      <c r="G34" s="295">
        <f t="shared" si="22"/>
        <v>0</v>
      </c>
      <c r="H34" s="295">
        <f t="shared" si="22"/>
        <v>0</v>
      </c>
      <c r="I34" s="288"/>
      <c r="K34" s="66"/>
    </row>
    <row r="35" spans="2:11" x14ac:dyDescent="0.35">
      <c r="B35" s="149" t="s">
        <v>234</v>
      </c>
      <c r="C35" s="295">
        <f t="shared" si="22"/>
        <v>0</v>
      </c>
      <c r="D35" s="295">
        <f t="shared" si="22"/>
        <v>0</v>
      </c>
      <c r="E35" s="295">
        <f t="shared" si="22"/>
        <v>0</v>
      </c>
      <c r="F35" s="295">
        <f t="shared" si="22"/>
        <v>0</v>
      </c>
      <c r="G35" s="295">
        <f t="shared" si="22"/>
        <v>0</v>
      </c>
      <c r="H35" s="295">
        <f t="shared" si="22"/>
        <v>0</v>
      </c>
      <c r="I35" s="288"/>
      <c r="K35" s="66"/>
    </row>
    <row r="36" spans="2:11" x14ac:dyDescent="0.35">
      <c r="B36" s="149" t="s">
        <v>50</v>
      </c>
      <c r="C36" s="295">
        <f t="shared" si="22"/>
        <v>0</v>
      </c>
      <c r="D36" s="295">
        <f t="shared" si="22"/>
        <v>0</v>
      </c>
      <c r="E36" s="295">
        <f t="shared" si="22"/>
        <v>0</v>
      </c>
      <c r="F36" s="295">
        <f t="shared" si="22"/>
        <v>0</v>
      </c>
      <c r="G36" s="295">
        <f t="shared" si="22"/>
        <v>0</v>
      </c>
      <c r="H36" s="295">
        <f t="shared" si="22"/>
        <v>0</v>
      </c>
      <c r="I36" s="288"/>
      <c r="K36" s="66"/>
    </row>
    <row r="37" spans="2:11" x14ac:dyDescent="0.35">
      <c r="B37" s="149" t="s">
        <v>229</v>
      </c>
      <c r="C37" s="295">
        <f t="shared" si="22"/>
        <v>0</v>
      </c>
      <c r="D37" s="295">
        <f t="shared" si="22"/>
        <v>0</v>
      </c>
      <c r="E37" s="295">
        <f t="shared" si="22"/>
        <v>0</v>
      </c>
      <c r="F37" s="295">
        <f t="shared" si="22"/>
        <v>0</v>
      </c>
      <c r="G37" s="295">
        <f t="shared" si="22"/>
        <v>0</v>
      </c>
      <c r="H37" s="295">
        <f t="shared" si="22"/>
        <v>0</v>
      </c>
      <c r="I37" s="288"/>
      <c r="K37" s="66"/>
    </row>
    <row r="38" spans="2:11" x14ac:dyDescent="0.35">
      <c r="B38" s="155"/>
      <c r="C38" s="156"/>
      <c r="D38" s="156"/>
      <c r="E38" s="156"/>
      <c r="F38" s="156"/>
      <c r="G38" s="156"/>
      <c r="H38" s="156"/>
      <c r="I38" s="288"/>
      <c r="K38" s="66"/>
    </row>
    <row r="39" spans="2:11" x14ac:dyDescent="0.35">
      <c r="B39" s="151" t="s">
        <v>157</v>
      </c>
      <c r="C39" s="156"/>
      <c r="D39" s="156"/>
      <c r="E39" s="156"/>
      <c r="F39" s="156"/>
      <c r="G39" s="156"/>
      <c r="H39" s="156"/>
      <c r="I39" s="288"/>
      <c r="K39" s="66"/>
    </row>
    <row r="40" spans="2:11" x14ac:dyDescent="0.35">
      <c r="B40" s="149" t="s">
        <v>237</v>
      </c>
      <c r="C40" s="291">
        <v>0</v>
      </c>
      <c r="D40" s="291">
        <f>C40 * 1.015</f>
        <v>0</v>
      </c>
      <c r="E40" s="291">
        <f t="shared" ref="E40" si="23">D40 * 1.015</f>
        <v>0</v>
      </c>
      <c r="F40" s="291">
        <f t="shared" ref="F40" si="24">E40 * 1.015</f>
        <v>0</v>
      </c>
      <c r="G40" s="291">
        <f t="shared" ref="G40" si="25">F40 * 1.015</f>
        <v>0</v>
      </c>
      <c r="H40" s="291">
        <f t="shared" ref="H40" si="26">G40 * 1.015</f>
        <v>0</v>
      </c>
      <c r="I40" s="72" t="s">
        <v>238</v>
      </c>
      <c r="K40" s="66"/>
    </row>
    <row r="41" spans="2:11" x14ac:dyDescent="0.35">
      <c r="B41" s="149"/>
      <c r="C41" s="291"/>
      <c r="D41" s="291"/>
      <c r="E41" s="291"/>
      <c r="F41" s="291"/>
      <c r="G41" s="291"/>
      <c r="H41" s="291"/>
      <c r="I41" s="72"/>
      <c r="K41" s="66"/>
    </row>
    <row r="42" spans="2:11" x14ac:dyDescent="0.35">
      <c r="B42" s="151" t="s">
        <v>102</v>
      </c>
      <c r="C42" s="291"/>
      <c r="D42" s="291"/>
      <c r="E42" s="291"/>
      <c r="F42" s="291"/>
      <c r="G42" s="291"/>
      <c r="H42" s="291"/>
      <c r="I42" s="97" t="s">
        <v>124</v>
      </c>
      <c r="K42" s="66"/>
    </row>
    <row r="43" spans="2:11" x14ac:dyDescent="0.35">
      <c r="B43" s="149" t="s">
        <v>138</v>
      </c>
      <c r="C43" s="295">
        <f>C30+C9</f>
        <v>0</v>
      </c>
      <c r="D43" s="295">
        <f t="shared" ref="D43:H43" si="27">D30+D9</f>
        <v>0</v>
      </c>
      <c r="E43" s="295">
        <f t="shared" si="27"/>
        <v>0</v>
      </c>
      <c r="F43" s="295">
        <f t="shared" si="27"/>
        <v>0</v>
      </c>
      <c r="G43" s="295">
        <f t="shared" si="27"/>
        <v>0</v>
      </c>
      <c r="H43" s="295">
        <f t="shared" si="27"/>
        <v>0</v>
      </c>
      <c r="I43" s="72"/>
      <c r="K43" s="66"/>
    </row>
    <row r="44" spans="2:11" x14ac:dyDescent="0.35">
      <c r="B44" s="149" t="s">
        <v>230</v>
      </c>
      <c r="C44" s="295">
        <f t="shared" ref="C44:H44" si="28">C31+C10</f>
        <v>0</v>
      </c>
      <c r="D44" s="295">
        <f t="shared" si="28"/>
        <v>0</v>
      </c>
      <c r="E44" s="295">
        <f t="shared" si="28"/>
        <v>0</v>
      </c>
      <c r="F44" s="295">
        <f t="shared" si="28"/>
        <v>0</v>
      </c>
      <c r="G44" s="295">
        <f t="shared" si="28"/>
        <v>0</v>
      </c>
      <c r="H44" s="295">
        <f t="shared" si="28"/>
        <v>0</v>
      </c>
      <c r="I44" s="72"/>
      <c r="K44" s="66"/>
    </row>
    <row r="45" spans="2:11" x14ac:dyDescent="0.35">
      <c r="B45" s="149" t="s">
        <v>232</v>
      </c>
      <c r="C45" s="295">
        <f t="shared" ref="C45:H45" si="29">C32+C11</f>
        <v>0</v>
      </c>
      <c r="D45" s="295">
        <f t="shared" si="29"/>
        <v>0</v>
      </c>
      <c r="E45" s="295">
        <f t="shared" si="29"/>
        <v>0</v>
      </c>
      <c r="F45" s="295">
        <f t="shared" si="29"/>
        <v>0</v>
      </c>
      <c r="G45" s="295">
        <f t="shared" si="29"/>
        <v>0</v>
      </c>
      <c r="H45" s="295">
        <f t="shared" si="29"/>
        <v>0</v>
      </c>
      <c r="I45" s="72"/>
      <c r="K45" s="66"/>
    </row>
    <row r="46" spans="2:11" x14ac:dyDescent="0.35">
      <c r="B46" s="149" t="s">
        <v>120</v>
      </c>
      <c r="C46" s="295">
        <f t="shared" ref="C46:H46" si="30">C33+C12</f>
        <v>0</v>
      </c>
      <c r="D46" s="295">
        <f t="shared" si="30"/>
        <v>0</v>
      </c>
      <c r="E46" s="295">
        <f t="shared" si="30"/>
        <v>0</v>
      </c>
      <c r="F46" s="295">
        <f t="shared" si="30"/>
        <v>0</v>
      </c>
      <c r="G46" s="295">
        <f t="shared" si="30"/>
        <v>0</v>
      </c>
      <c r="H46" s="295">
        <f t="shared" si="30"/>
        <v>0</v>
      </c>
      <c r="I46" s="72"/>
      <c r="K46" s="66"/>
    </row>
    <row r="47" spans="2:11" x14ac:dyDescent="0.35">
      <c r="B47" s="149" t="s">
        <v>26</v>
      </c>
      <c r="C47" s="295">
        <f t="shared" ref="C47:H47" si="31">C34+C13</f>
        <v>0</v>
      </c>
      <c r="D47" s="295">
        <f t="shared" si="31"/>
        <v>0</v>
      </c>
      <c r="E47" s="295">
        <f t="shared" si="31"/>
        <v>0</v>
      </c>
      <c r="F47" s="295">
        <f t="shared" si="31"/>
        <v>0</v>
      </c>
      <c r="G47" s="295">
        <f t="shared" si="31"/>
        <v>0</v>
      </c>
      <c r="H47" s="295">
        <f t="shared" si="31"/>
        <v>0</v>
      </c>
      <c r="I47" s="72"/>
      <c r="K47" s="66"/>
    </row>
    <row r="48" spans="2:11" x14ac:dyDescent="0.35">
      <c r="B48" s="149" t="s">
        <v>234</v>
      </c>
      <c r="C48" s="295">
        <f t="shared" ref="C48:H48" si="32">C35+C14</f>
        <v>0</v>
      </c>
      <c r="D48" s="295">
        <f t="shared" si="32"/>
        <v>0</v>
      </c>
      <c r="E48" s="295">
        <f t="shared" si="32"/>
        <v>0</v>
      </c>
      <c r="F48" s="295">
        <f t="shared" si="32"/>
        <v>0</v>
      </c>
      <c r="G48" s="295">
        <f t="shared" si="32"/>
        <v>0</v>
      </c>
      <c r="H48" s="295">
        <f t="shared" si="32"/>
        <v>0</v>
      </c>
      <c r="I48" s="72"/>
      <c r="K48" s="66"/>
    </row>
    <row r="49" spans="2:11" x14ac:dyDescent="0.35">
      <c r="B49" s="149" t="s">
        <v>50</v>
      </c>
      <c r="C49" s="295">
        <f t="shared" ref="C49:H49" si="33">C36+C15</f>
        <v>0</v>
      </c>
      <c r="D49" s="295">
        <f t="shared" si="33"/>
        <v>0</v>
      </c>
      <c r="E49" s="295">
        <f t="shared" si="33"/>
        <v>0</v>
      </c>
      <c r="F49" s="295">
        <f t="shared" si="33"/>
        <v>0</v>
      </c>
      <c r="G49" s="295">
        <f t="shared" si="33"/>
        <v>0</v>
      </c>
      <c r="H49" s="295">
        <f t="shared" si="33"/>
        <v>0</v>
      </c>
      <c r="I49" s="72"/>
      <c r="K49" s="66"/>
    </row>
    <row r="50" spans="2:11" x14ac:dyDescent="0.35">
      <c r="B50" s="149" t="s">
        <v>229</v>
      </c>
      <c r="C50" s="295">
        <f t="shared" ref="C50:H50" si="34">C37+C16</f>
        <v>0</v>
      </c>
      <c r="D50" s="295">
        <f t="shared" si="34"/>
        <v>0</v>
      </c>
      <c r="E50" s="295">
        <f t="shared" si="34"/>
        <v>0</v>
      </c>
      <c r="F50" s="295">
        <f t="shared" si="34"/>
        <v>0</v>
      </c>
      <c r="G50" s="295">
        <f t="shared" si="34"/>
        <v>0</v>
      </c>
      <c r="H50" s="295">
        <f t="shared" si="34"/>
        <v>0</v>
      </c>
      <c r="I50" s="72"/>
      <c r="K50" s="66"/>
    </row>
    <row r="51" spans="2:11" x14ac:dyDescent="0.35">
      <c r="B51" s="150"/>
      <c r="C51" s="66"/>
      <c r="D51" s="66"/>
      <c r="E51" s="66"/>
      <c r="F51" s="66"/>
      <c r="G51" s="66"/>
      <c r="H51" s="66"/>
      <c r="I51" s="66"/>
      <c r="K51" s="66"/>
    </row>
    <row r="52" spans="2:11" x14ac:dyDescent="0.35">
      <c r="B52" s="193" t="s">
        <v>122</v>
      </c>
      <c r="C52" s="33"/>
      <c r="D52" s="33"/>
      <c r="E52" s="33"/>
      <c r="F52" s="33"/>
      <c r="G52" s="33"/>
      <c r="H52" s="33"/>
      <c r="I52" s="34"/>
      <c r="K52" s="66"/>
    </row>
    <row r="53" spans="2:11" ht="15.5" x14ac:dyDescent="0.35">
      <c r="B53" s="152" t="s">
        <v>23</v>
      </c>
      <c r="C53" s="153" t="s">
        <v>0</v>
      </c>
      <c r="D53" s="153" t="s">
        <v>1</v>
      </c>
      <c r="E53" s="153" t="s">
        <v>2</v>
      </c>
      <c r="F53" s="153" t="s">
        <v>3</v>
      </c>
      <c r="G53" s="153" t="s">
        <v>4</v>
      </c>
      <c r="H53" s="153" t="s">
        <v>5</v>
      </c>
      <c r="I53" s="153" t="s">
        <v>7</v>
      </c>
    </row>
    <row r="54" spans="2:11" ht="29" x14ac:dyDescent="0.35">
      <c r="B54" s="71" t="s">
        <v>245</v>
      </c>
      <c r="C54" s="33"/>
      <c r="D54" s="33"/>
      <c r="E54" s="33"/>
      <c r="F54" s="33"/>
      <c r="G54" s="33"/>
      <c r="H54" s="33"/>
      <c r="I54" s="97"/>
    </row>
    <row r="55" spans="2:11" x14ac:dyDescent="0.35">
      <c r="B55" s="35" t="s">
        <v>221</v>
      </c>
      <c r="C55" s="196">
        <v>0</v>
      </c>
      <c r="D55" s="196">
        <v>0</v>
      </c>
      <c r="E55" s="196">
        <v>0</v>
      </c>
      <c r="F55" s="196">
        <v>0</v>
      </c>
      <c r="G55" s="196">
        <v>0</v>
      </c>
      <c r="H55" s="196">
        <v>0</v>
      </c>
      <c r="I55" s="31" t="s">
        <v>226</v>
      </c>
    </row>
    <row r="56" spans="2:11" x14ac:dyDescent="0.35">
      <c r="B56" s="35" t="s">
        <v>222</v>
      </c>
      <c r="C56" s="196">
        <v>0</v>
      </c>
      <c r="D56" s="196">
        <v>0</v>
      </c>
      <c r="E56" s="196">
        <v>0</v>
      </c>
      <c r="F56" s="196">
        <v>0</v>
      </c>
      <c r="G56" s="196">
        <v>0</v>
      </c>
      <c r="H56" s="196">
        <v>0</v>
      </c>
    </row>
    <row r="57" spans="2:11" ht="15.5" x14ac:dyDescent="0.35">
      <c r="B57" s="35" t="s">
        <v>223</v>
      </c>
      <c r="C57" s="196">
        <v>0</v>
      </c>
      <c r="D57" s="196">
        <v>0</v>
      </c>
      <c r="E57" s="196">
        <v>0</v>
      </c>
      <c r="F57" s="196">
        <v>0</v>
      </c>
      <c r="G57" s="196">
        <v>0</v>
      </c>
      <c r="H57" s="196">
        <v>0</v>
      </c>
      <c r="I57" s="226"/>
    </row>
    <row r="58" spans="2:11" ht="15.5" x14ac:dyDescent="0.35">
      <c r="B58" s="35" t="s">
        <v>224</v>
      </c>
      <c r="C58" s="196">
        <v>0</v>
      </c>
      <c r="D58" s="196">
        <v>0</v>
      </c>
      <c r="E58" s="196">
        <v>0</v>
      </c>
      <c r="F58" s="196">
        <v>0</v>
      </c>
      <c r="G58" s="196">
        <v>0</v>
      </c>
      <c r="H58" s="196">
        <v>0</v>
      </c>
      <c r="I58" s="157"/>
    </row>
    <row r="59" spans="2:11" x14ac:dyDescent="0.35">
      <c r="B59" s="35" t="s">
        <v>225</v>
      </c>
      <c r="C59" s="169">
        <v>0</v>
      </c>
      <c r="D59" s="169">
        <v>0</v>
      </c>
      <c r="E59" s="169">
        <v>0</v>
      </c>
      <c r="F59" s="169">
        <v>0</v>
      </c>
      <c r="G59" s="169">
        <v>0</v>
      </c>
      <c r="H59" s="169">
        <v>0</v>
      </c>
      <c r="I59" s="72"/>
    </row>
    <row r="60" spans="2:11" x14ac:dyDescent="0.35">
      <c r="B60" s="141" t="s">
        <v>98</v>
      </c>
      <c r="C60" s="196">
        <f>SUM(C55:C59)</f>
        <v>0</v>
      </c>
      <c r="D60" s="196">
        <f t="shared" ref="D60:H60" si="35">SUM(D55:D59)</f>
        <v>0</v>
      </c>
      <c r="E60" s="196">
        <f t="shared" si="35"/>
        <v>0</v>
      </c>
      <c r="F60" s="196">
        <f t="shared" si="35"/>
        <v>0</v>
      </c>
      <c r="G60" s="196">
        <f t="shared" si="35"/>
        <v>0</v>
      </c>
      <c r="H60" s="196">
        <f t="shared" si="35"/>
        <v>0</v>
      </c>
      <c r="I60" s="287" t="s">
        <v>103</v>
      </c>
    </row>
    <row r="61" spans="2:11" x14ac:dyDescent="0.35">
      <c r="B61" s="36"/>
      <c r="C61" s="33"/>
      <c r="D61" s="33"/>
      <c r="E61" s="33"/>
      <c r="F61" s="33"/>
      <c r="G61" s="33"/>
      <c r="H61" s="33"/>
      <c r="I61" s="97"/>
    </row>
    <row r="62" spans="2:11" ht="29" x14ac:dyDescent="0.35">
      <c r="B62" s="71" t="s">
        <v>158</v>
      </c>
      <c r="C62" s="5"/>
      <c r="D62" s="5"/>
      <c r="E62" s="5"/>
      <c r="F62" s="5"/>
      <c r="G62" s="5"/>
      <c r="H62" s="5"/>
      <c r="I62" s="97"/>
    </row>
    <row r="63" spans="2:11" x14ac:dyDescent="0.35">
      <c r="B63" s="35" t="s">
        <v>221</v>
      </c>
      <c r="C63" s="196">
        <v>0</v>
      </c>
      <c r="D63" s="196">
        <v>0</v>
      </c>
      <c r="E63" s="196">
        <v>0</v>
      </c>
      <c r="F63" s="196">
        <v>0</v>
      </c>
      <c r="G63" s="196">
        <v>0</v>
      </c>
      <c r="H63" s="196">
        <v>0</v>
      </c>
      <c r="I63" s="97"/>
    </row>
    <row r="64" spans="2:11" x14ac:dyDescent="0.35">
      <c r="B64" s="35" t="s">
        <v>222</v>
      </c>
      <c r="C64" s="196">
        <v>0</v>
      </c>
      <c r="D64" s="196">
        <v>0</v>
      </c>
      <c r="E64" s="196">
        <v>0</v>
      </c>
      <c r="F64" s="196">
        <v>0</v>
      </c>
      <c r="G64" s="196">
        <v>0</v>
      </c>
      <c r="H64" s="196">
        <v>0</v>
      </c>
      <c r="I64" s="72"/>
    </row>
    <row r="65" spans="2:9" x14ac:dyDescent="0.35">
      <c r="B65" s="35" t="s">
        <v>223</v>
      </c>
      <c r="C65" s="196">
        <v>0</v>
      </c>
      <c r="D65" s="196">
        <v>0</v>
      </c>
      <c r="E65" s="196">
        <v>0</v>
      </c>
      <c r="F65" s="196">
        <v>0</v>
      </c>
      <c r="G65" s="196">
        <v>0</v>
      </c>
      <c r="H65" s="196">
        <v>0</v>
      </c>
      <c r="I65" s="72"/>
    </row>
    <row r="66" spans="2:9" x14ac:dyDescent="0.35">
      <c r="B66" s="35" t="s">
        <v>224</v>
      </c>
      <c r="C66" s="196">
        <v>0</v>
      </c>
      <c r="D66" s="196">
        <v>0</v>
      </c>
      <c r="E66" s="196">
        <v>0</v>
      </c>
      <c r="F66" s="196">
        <v>0</v>
      </c>
      <c r="G66" s="196">
        <v>0</v>
      </c>
      <c r="H66" s="196">
        <v>0</v>
      </c>
      <c r="I66" s="72"/>
    </row>
    <row r="67" spans="2:9" x14ac:dyDescent="0.35">
      <c r="B67" s="35" t="s">
        <v>225</v>
      </c>
      <c r="C67" s="169">
        <v>0</v>
      </c>
      <c r="D67" s="169">
        <v>0</v>
      </c>
      <c r="E67" s="169">
        <v>0</v>
      </c>
      <c r="F67" s="169">
        <v>0</v>
      </c>
      <c r="G67" s="169">
        <v>0</v>
      </c>
      <c r="H67" s="169">
        <v>0</v>
      </c>
      <c r="I67" s="72"/>
    </row>
    <row r="68" spans="2:9" x14ac:dyDescent="0.35">
      <c r="B68" s="141" t="s">
        <v>98</v>
      </c>
      <c r="C68" s="196">
        <f t="shared" ref="C68:H68" si="36">SUM(C63:C67)</f>
        <v>0</v>
      </c>
      <c r="D68" s="196">
        <f t="shared" si="36"/>
        <v>0</v>
      </c>
      <c r="E68" s="196">
        <f t="shared" si="36"/>
        <v>0</v>
      </c>
      <c r="F68" s="196">
        <f t="shared" si="36"/>
        <v>0</v>
      </c>
      <c r="G68" s="196">
        <f t="shared" si="36"/>
        <v>0</v>
      </c>
      <c r="H68" s="196">
        <f t="shared" si="36"/>
        <v>0</v>
      </c>
      <c r="I68" s="72"/>
    </row>
    <row r="69" spans="2:9" x14ac:dyDescent="0.35">
      <c r="B69" s="35"/>
      <c r="C69" s="5"/>
      <c r="D69" s="5"/>
      <c r="E69" s="5"/>
      <c r="F69" s="5"/>
      <c r="G69" s="5"/>
      <c r="H69" s="5"/>
      <c r="I69" s="72"/>
    </row>
    <row r="70" spans="2:9" x14ac:dyDescent="0.35">
      <c r="B70" s="71" t="s">
        <v>246</v>
      </c>
      <c r="C70" s="33"/>
      <c r="D70" s="33"/>
      <c r="E70" s="33"/>
      <c r="F70" s="33"/>
      <c r="G70" s="33"/>
      <c r="H70" s="33"/>
      <c r="I70" s="72"/>
    </row>
    <row r="71" spans="2:9" x14ac:dyDescent="0.35">
      <c r="B71" s="35" t="s">
        <v>221</v>
      </c>
      <c r="C71" s="196">
        <v>0</v>
      </c>
      <c r="D71" s="196">
        <v>0</v>
      </c>
      <c r="E71" s="196">
        <v>0</v>
      </c>
      <c r="F71" s="196">
        <v>0</v>
      </c>
      <c r="G71" s="196">
        <v>0</v>
      </c>
      <c r="H71" s="196">
        <v>0</v>
      </c>
      <c r="I71" s="72"/>
    </row>
    <row r="72" spans="2:9" x14ac:dyDescent="0.35">
      <c r="B72" s="35" t="s">
        <v>222</v>
      </c>
      <c r="C72" s="196">
        <v>0</v>
      </c>
      <c r="D72" s="196">
        <v>0</v>
      </c>
      <c r="E72" s="196">
        <v>0</v>
      </c>
      <c r="F72" s="196">
        <v>0</v>
      </c>
      <c r="G72" s="196">
        <v>0</v>
      </c>
      <c r="H72" s="196">
        <v>0</v>
      </c>
      <c r="I72" s="72"/>
    </row>
    <row r="73" spans="2:9" x14ac:dyDescent="0.35">
      <c r="B73" s="35" t="s">
        <v>223</v>
      </c>
      <c r="C73" s="196">
        <v>0</v>
      </c>
      <c r="D73" s="196">
        <v>0</v>
      </c>
      <c r="E73" s="196">
        <v>0</v>
      </c>
      <c r="F73" s="196">
        <v>0</v>
      </c>
      <c r="G73" s="196">
        <v>0</v>
      </c>
      <c r="H73" s="196">
        <v>0</v>
      </c>
      <c r="I73" s="72"/>
    </row>
    <row r="74" spans="2:9" x14ac:dyDescent="0.35">
      <c r="B74" s="35" t="s">
        <v>224</v>
      </c>
      <c r="C74" s="196">
        <v>0</v>
      </c>
      <c r="D74" s="196">
        <v>0</v>
      </c>
      <c r="E74" s="196">
        <v>0</v>
      </c>
      <c r="F74" s="196">
        <v>0</v>
      </c>
      <c r="G74" s="196">
        <v>0</v>
      </c>
      <c r="H74" s="196">
        <v>0</v>
      </c>
      <c r="I74" s="72"/>
    </row>
    <row r="75" spans="2:9" x14ac:dyDescent="0.35">
      <c r="B75" s="35" t="s">
        <v>225</v>
      </c>
      <c r="C75" s="169">
        <v>0</v>
      </c>
      <c r="D75" s="169">
        <v>0</v>
      </c>
      <c r="E75" s="169">
        <v>0</v>
      </c>
      <c r="F75" s="169">
        <v>0</v>
      </c>
      <c r="G75" s="169">
        <v>0</v>
      </c>
      <c r="H75" s="169">
        <v>0</v>
      </c>
      <c r="I75" s="72"/>
    </row>
    <row r="76" spans="2:9" x14ac:dyDescent="0.35">
      <c r="B76" s="141" t="s">
        <v>98</v>
      </c>
      <c r="C76" s="196">
        <f t="shared" ref="C76:H76" si="37">SUM(C71:C75)</f>
        <v>0</v>
      </c>
      <c r="D76" s="196">
        <f t="shared" si="37"/>
        <v>0</v>
      </c>
      <c r="E76" s="196">
        <f t="shared" si="37"/>
        <v>0</v>
      </c>
      <c r="F76" s="196">
        <f t="shared" si="37"/>
        <v>0</v>
      </c>
      <c r="G76" s="196">
        <f t="shared" si="37"/>
        <v>0</v>
      </c>
      <c r="H76" s="196">
        <f t="shared" si="37"/>
        <v>0</v>
      </c>
      <c r="I76" s="5"/>
    </row>
    <row r="77" spans="2:9" x14ac:dyDescent="0.35">
      <c r="B77" s="35"/>
      <c r="C77" s="33"/>
      <c r="D77" s="33"/>
      <c r="E77" s="33"/>
      <c r="F77" s="33"/>
      <c r="G77" s="33"/>
      <c r="H77" s="33"/>
      <c r="I77" s="5"/>
    </row>
    <row r="78" spans="2:9" x14ac:dyDescent="0.35">
      <c r="B78" s="71" t="s">
        <v>244</v>
      </c>
      <c r="C78" s="33"/>
      <c r="D78" s="33"/>
      <c r="E78" s="33"/>
      <c r="F78" s="33"/>
      <c r="G78" s="33"/>
      <c r="H78" s="33"/>
      <c r="I78" s="72"/>
    </row>
    <row r="79" spans="2:9" x14ac:dyDescent="0.35">
      <c r="B79" s="38" t="s">
        <v>50</v>
      </c>
      <c r="C79" s="196">
        <f>C15*C26</f>
        <v>0</v>
      </c>
      <c r="D79" s="196">
        <f t="shared" ref="D79:H79" si="38">D15*D26</f>
        <v>0</v>
      </c>
      <c r="E79" s="196">
        <f t="shared" si="38"/>
        <v>0</v>
      </c>
      <c r="F79" s="196">
        <f t="shared" si="38"/>
        <v>0</v>
      </c>
      <c r="G79" s="196">
        <f t="shared" si="38"/>
        <v>0</v>
      </c>
      <c r="H79" s="196">
        <f t="shared" si="38"/>
        <v>0</v>
      </c>
      <c r="I79" s="72"/>
    </row>
    <row r="80" spans="2:9" x14ac:dyDescent="0.35">
      <c r="B80" s="38" t="s">
        <v>229</v>
      </c>
      <c r="C80" s="196">
        <f>C16*C27</f>
        <v>0</v>
      </c>
      <c r="D80" s="196">
        <f t="shared" ref="D80:H80" si="39">D16*D27</f>
        <v>0</v>
      </c>
      <c r="E80" s="196">
        <f t="shared" si="39"/>
        <v>0</v>
      </c>
      <c r="F80" s="196">
        <f t="shared" si="39"/>
        <v>0</v>
      </c>
      <c r="G80" s="196">
        <f t="shared" si="39"/>
        <v>0</v>
      </c>
      <c r="H80" s="196">
        <f t="shared" si="39"/>
        <v>0</v>
      </c>
      <c r="I80" s="72"/>
    </row>
    <row r="81" spans="2:9" ht="29" x14ac:dyDescent="0.35">
      <c r="B81" s="38" t="s">
        <v>248</v>
      </c>
      <c r="C81" s="196">
        <f>(C68+C60)*C23</f>
        <v>0</v>
      </c>
      <c r="D81" s="196">
        <f t="shared" ref="D81:H81" si="40">(D68+D60)*D23</f>
        <v>0</v>
      </c>
      <c r="E81" s="196">
        <f t="shared" si="40"/>
        <v>0</v>
      </c>
      <c r="F81" s="196">
        <f t="shared" si="40"/>
        <v>0</v>
      </c>
      <c r="G81" s="196">
        <f t="shared" si="40"/>
        <v>0</v>
      </c>
      <c r="H81" s="196">
        <f t="shared" si="40"/>
        <v>0</v>
      </c>
      <c r="I81" s="97"/>
    </row>
    <row r="82" spans="2:9" x14ac:dyDescent="0.35">
      <c r="B82" s="38" t="s">
        <v>247</v>
      </c>
      <c r="C82" s="169">
        <f>C76*C25</f>
        <v>0</v>
      </c>
      <c r="D82" s="169">
        <f t="shared" ref="D82:H82" si="41">D76*D25</f>
        <v>0</v>
      </c>
      <c r="E82" s="169">
        <f t="shared" si="41"/>
        <v>0</v>
      </c>
      <c r="F82" s="169">
        <f t="shared" si="41"/>
        <v>0</v>
      </c>
      <c r="G82" s="169">
        <f t="shared" si="41"/>
        <v>0</v>
      </c>
      <c r="H82" s="169">
        <f t="shared" si="41"/>
        <v>0</v>
      </c>
      <c r="I82" s="97"/>
    </row>
    <row r="83" spans="2:9" x14ac:dyDescent="0.35">
      <c r="B83" s="141" t="s">
        <v>98</v>
      </c>
      <c r="C83" s="196">
        <f>SUM(C79:C82)</f>
        <v>0</v>
      </c>
      <c r="D83" s="196">
        <f t="shared" ref="D83:H83" si="42">SUM(D79:D82)</f>
        <v>0</v>
      </c>
      <c r="E83" s="196">
        <f t="shared" si="42"/>
        <v>0</v>
      </c>
      <c r="F83" s="196">
        <f t="shared" si="42"/>
        <v>0</v>
      </c>
      <c r="G83" s="196">
        <f t="shared" si="42"/>
        <v>0</v>
      </c>
      <c r="H83" s="196">
        <f t="shared" si="42"/>
        <v>0</v>
      </c>
      <c r="I83" s="97"/>
    </row>
    <row r="84" spans="2:9" x14ac:dyDescent="0.35">
      <c r="B84" s="38"/>
      <c r="C84" s="169"/>
      <c r="D84" s="169"/>
      <c r="E84" s="169"/>
      <c r="F84" s="169"/>
      <c r="G84" s="169"/>
      <c r="H84" s="169"/>
      <c r="I84" s="97"/>
    </row>
    <row r="85" spans="2:9" x14ac:dyDescent="0.35">
      <c r="B85" s="38" t="s">
        <v>236</v>
      </c>
      <c r="C85" s="196">
        <f>C40*COUNT(C71:C75)</f>
        <v>0</v>
      </c>
      <c r="D85" s="196">
        <f t="shared" ref="D85:H85" si="43">D40*COUNT(D71:D75)</f>
        <v>0</v>
      </c>
      <c r="E85" s="196">
        <f t="shared" si="43"/>
        <v>0</v>
      </c>
      <c r="F85" s="196">
        <f t="shared" si="43"/>
        <v>0</v>
      </c>
      <c r="G85" s="196">
        <f t="shared" si="43"/>
        <v>0</v>
      </c>
      <c r="H85" s="196">
        <f t="shared" si="43"/>
        <v>0</v>
      </c>
      <c r="I85" s="97"/>
    </row>
    <row r="86" spans="2:9" x14ac:dyDescent="0.35">
      <c r="B86" s="141"/>
      <c r="C86" s="33"/>
      <c r="D86" s="33"/>
      <c r="E86" s="33"/>
      <c r="F86" s="33"/>
      <c r="G86" s="33"/>
      <c r="H86" s="33"/>
      <c r="I86" s="72"/>
    </row>
    <row r="87" spans="2:9" ht="15" thickBot="1" x14ac:dyDescent="0.4">
      <c r="B87" s="82" t="s">
        <v>27</v>
      </c>
      <c r="C87" s="228">
        <f>C60+C68+C76+C83+C85</f>
        <v>0</v>
      </c>
      <c r="D87" s="228">
        <f t="shared" ref="D87:H87" si="44">D60+D68+D76+D83+D85</f>
        <v>0</v>
      </c>
      <c r="E87" s="228">
        <f t="shared" si="44"/>
        <v>0</v>
      </c>
      <c r="F87" s="228">
        <f t="shared" si="44"/>
        <v>0</v>
      </c>
      <c r="G87" s="228">
        <f t="shared" si="44"/>
        <v>0</v>
      </c>
      <c r="H87" s="228">
        <f t="shared" si="44"/>
        <v>0</v>
      </c>
      <c r="I87" s="73"/>
    </row>
    <row r="88" spans="2:9" ht="15" thickTop="1" x14ac:dyDescent="0.35">
      <c r="B88" s="82"/>
      <c r="C88" s="227"/>
      <c r="D88" s="227"/>
      <c r="E88" s="227"/>
      <c r="F88" s="227"/>
      <c r="G88" s="227"/>
      <c r="H88" s="227"/>
      <c r="I88" s="73"/>
    </row>
    <row r="89" spans="2:9" x14ac:dyDescent="0.35">
      <c r="B89" s="36"/>
      <c r="C89" s="5"/>
      <c r="D89" s="5"/>
      <c r="E89" s="5"/>
      <c r="F89" s="5"/>
      <c r="G89" s="5"/>
      <c r="H89" s="5"/>
    </row>
    <row r="90" spans="2:9" x14ac:dyDescent="0.35">
      <c r="B90" s="36"/>
      <c r="C90" s="5"/>
      <c r="D90" s="5"/>
      <c r="E90" s="5"/>
      <c r="F90" s="5"/>
      <c r="G90" s="5"/>
      <c r="H90" s="5"/>
    </row>
    <row r="104" spans="2:8" x14ac:dyDescent="0.35">
      <c r="B104" s="39"/>
    </row>
    <row r="105" spans="2:8" x14ac:dyDescent="0.35">
      <c r="B105" s="37"/>
    </row>
    <row r="106" spans="2:8" x14ac:dyDescent="0.35">
      <c r="B106" s="39"/>
    </row>
    <row r="107" spans="2:8" x14ac:dyDescent="0.35">
      <c r="B107" s="36"/>
    </row>
    <row r="108" spans="2:8" x14ac:dyDescent="0.35">
      <c r="B108" s="36"/>
    </row>
    <row r="109" spans="2:8" x14ac:dyDescent="0.35">
      <c r="B109" s="36"/>
    </row>
    <row r="110" spans="2:8" x14ac:dyDescent="0.35">
      <c r="B110" s="36"/>
    </row>
    <row r="111" spans="2:8" ht="16" x14ac:dyDescent="0.5">
      <c r="B111" s="36"/>
      <c r="C111" s="6"/>
      <c r="D111" s="6"/>
      <c r="E111" s="6"/>
      <c r="F111" s="6"/>
      <c r="G111" s="6"/>
      <c r="H111" s="6"/>
    </row>
    <row r="112" spans="2:8" x14ac:dyDescent="0.35">
      <c r="B112" s="39"/>
    </row>
    <row r="115" spans="2:8" ht="16" x14ac:dyDescent="0.5">
      <c r="B115" s="39"/>
      <c r="C115" s="6"/>
      <c r="D115" s="6"/>
      <c r="E115" s="6"/>
      <c r="F115" s="6"/>
      <c r="G115" s="6"/>
      <c r="H115" s="6"/>
    </row>
    <row r="116" spans="2:8" x14ac:dyDescent="0.35">
      <c r="B116" s="39"/>
    </row>
    <row r="117" spans="2:8" x14ac:dyDescent="0.35">
      <c r="B117" s="36"/>
    </row>
    <row r="118" spans="2:8" x14ac:dyDescent="0.35">
      <c r="B118" s="39"/>
    </row>
    <row r="119" spans="2:8" x14ac:dyDescent="0.35">
      <c r="B119" s="36"/>
    </row>
    <row r="120" spans="2:8" x14ac:dyDescent="0.35">
      <c r="B120" s="36"/>
    </row>
    <row r="121" spans="2:8" x14ac:dyDescent="0.35">
      <c r="B121" s="36"/>
    </row>
    <row r="122" spans="2:8" x14ac:dyDescent="0.35">
      <c r="B122" s="36"/>
    </row>
    <row r="123" spans="2:8" x14ac:dyDescent="0.35">
      <c r="B123" s="36"/>
    </row>
  </sheetData>
  <customSheetViews>
    <customSheetView guid="{A497838E-8634-4AEF-A878-D71BA08FEDDB}" scale="80" fitToPage="1">
      <selection activeCell="K22" sqref="K22"/>
      <pageMargins left="0.2" right="0.2" top="0.75" bottom="0.5" header="0.05" footer="0.05"/>
      <printOptions horizontalCentered="1" gridLines="1"/>
      <pageSetup scale="72" orientation="landscape" r:id="rId1"/>
      <headerFooter>
        <oddHeader xml:space="preserve">&amp;CUCLA School of Law
Master of Science in Law Budget
Academic Salary Detail </oddHeader>
        <oddFooter xml:space="preserve">&amp;L&amp;9&amp;Z&amp;F&amp;A&amp;C&amp;9Page &amp;P of &amp;N&amp;R&amp;9Updated: 10/16/2017; Trevino, J.
Printed: &amp;D &amp;T </oddFooter>
      </headerFooter>
    </customSheetView>
    <customSheetView guid="{43C5011C-2000-4C48-97EF-AB2844A7ED28}" scale="80" showPageBreaks="1" fitToPage="1" printArea="1">
      <selection activeCell="A21" sqref="A21:XFD21"/>
      <pageMargins left="0.2" right="0.2" top="0.75" bottom="0.5" header="0.05" footer="0.05"/>
      <printOptions horizontalCentered="1" gridLines="1"/>
      <pageSetup scale="52" orientation="landscape" r:id="rId2"/>
      <headerFooter>
        <oddHeader xml:space="preserve">&amp;CUCLA School of Law
Master of Science in Law Budget
Academic Salary Detail </oddHeader>
        <oddFooter xml:space="preserve">&amp;L&amp;9&amp;Z&amp;F&amp;A&amp;C&amp;9Page &amp;P of &amp;N&amp;R&amp;9Updated: 10/16/2017; Trevino, J.
Printed: &amp;D &amp;T </oddFooter>
      </headerFooter>
    </customSheetView>
  </customSheetViews>
  <mergeCells count="2">
    <mergeCell ref="B4:H4"/>
    <mergeCell ref="B5:D5"/>
  </mergeCells>
  <hyperlinks>
    <hyperlink ref="B19" r:id="rId3" xr:uid="{00000000-0004-0000-0700-000000000000}"/>
  </hyperlinks>
  <pageMargins left="0.25" right="0.25" top="0.75" bottom="0.75" header="0.3" footer="0.3"/>
  <pageSetup scale="68" fitToHeight="2" orientation="landscape" r:id="rId4"/>
  <headerFooter>
    <oddHeader>&amp;CUCLA + School/College Name
Five-year Budget Plan</oddHeader>
    <oddFooter xml:space="preserve">&amp;L&amp;F
&amp;A&amp;CPage &amp;P of &amp;N&amp;R.
Printed: &amp;D &amp;T </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46"/>
  <sheetViews>
    <sheetView zoomScale="90" zoomScaleNormal="90" workbookViewId="0"/>
  </sheetViews>
  <sheetFormatPr defaultColWidth="9.26953125" defaultRowHeight="13" x14ac:dyDescent="0.3"/>
  <cols>
    <col min="1" max="1" width="1.26953125" style="9" customWidth="1"/>
    <col min="2" max="2" width="34.81640625" style="29" bestFit="1" customWidth="1"/>
    <col min="3" max="5" width="10.1796875" style="17" bestFit="1" customWidth="1"/>
    <col min="6" max="7" width="11.1796875" style="17" bestFit="1" customWidth="1"/>
    <col min="8" max="8" width="11.1796875" style="17" customWidth="1"/>
    <col min="9" max="9" width="1.54296875" style="17" customWidth="1"/>
    <col min="10" max="10" width="45.54296875" style="43" customWidth="1"/>
    <col min="11" max="13" width="9.26953125" style="9"/>
    <col min="14" max="15" width="9.26953125" style="9" customWidth="1"/>
    <col min="16" max="16384" width="9.26953125" style="9"/>
  </cols>
  <sheetData>
    <row r="2" spans="2:12" ht="21" x14ac:dyDescent="0.5">
      <c r="B2" s="74" t="s">
        <v>68</v>
      </c>
      <c r="C2" s="7"/>
      <c r="D2" s="7"/>
      <c r="E2" s="7"/>
      <c r="F2" s="7"/>
      <c r="G2" s="7"/>
      <c r="H2" s="7"/>
      <c r="I2" s="7"/>
    </row>
    <row r="3" spans="2:12" x14ac:dyDescent="0.3">
      <c r="B3" s="359" t="s">
        <v>70</v>
      </c>
      <c r="C3" s="359"/>
      <c r="D3" s="359"/>
      <c r="E3" s="359"/>
      <c r="F3" s="359"/>
      <c r="G3" s="359"/>
      <c r="H3" s="359"/>
      <c r="I3" s="79"/>
    </row>
    <row r="4" spans="2:12" ht="12.75" customHeight="1" x14ac:dyDescent="0.3">
      <c r="B4" s="360" t="s">
        <v>78</v>
      </c>
      <c r="C4" s="360"/>
      <c r="D4" s="360"/>
      <c r="E4" s="79"/>
      <c r="F4" s="79"/>
      <c r="G4" s="79"/>
      <c r="H4" s="79"/>
      <c r="I4" s="79"/>
    </row>
    <row r="5" spans="2:12" x14ac:dyDescent="0.3">
      <c r="B5" s="76" t="s">
        <v>39</v>
      </c>
      <c r="C5" s="77" t="s">
        <v>0</v>
      </c>
      <c r="D5" s="77" t="s">
        <v>1</v>
      </c>
      <c r="E5" s="77" t="s">
        <v>2</v>
      </c>
      <c r="F5" s="77" t="s">
        <v>3</v>
      </c>
      <c r="G5" s="77" t="s">
        <v>4</v>
      </c>
      <c r="H5" s="77" t="s">
        <v>5</v>
      </c>
      <c r="I5" s="77"/>
      <c r="J5" s="78" t="s">
        <v>42</v>
      </c>
    </row>
    <row r="6" spans="2:12" x14ac:dyDescent="0.3">
      <c r="B6" s="40"/>
      <c r="C6" s="15"/>
      <c r="D6" s="15"/>
      <c r="E6" s="15"/>
      <c r="F6" s="15"/>
      <c r="G6" s="15"/>
      <c r="H6" s="15"/>
      <c r="I6" s="15"/>
      <c r="J6" s="81"/>
    </row>
    <row r="7" spans="2:12" x14ac:dyDescent="0.3">
      <c r="B7" s="13" t="s">
        <v>11</v>
      </c>
      <c r="C7" s="15"/>
      <c r="D7" s="15"/>
      <c r="E7" s="15"/>
      <c r="F7" s="15"/>
      <c r="G7" s="15"/>
      <c r="H7" s="15"/>
      <c r="I7" s="15"/>
      <c r="J7" s="81"/>
    </row>
    <row r="8" spans="2:12" x14ac:dyDescent="0.3">
      <c r="B8" s="230" t="s">
        <v>216</v>
      </c>
      <c r="C8" s="196">
        <v>0</v>
      </c>
      <c r="D8" s="196">
        <v>0</v>
      </c>
      <c r="E8" s="196">
        <f>D8 * 1.03</f>
        <v>0</v>
      </c>
      <c r="F8" s="196">
        <f t="shared" ref="F8:H8" si="0">E8 * 1.03</f>
        <v>0</v>
      </c>
      <c r="G8" s="196">
        <f t="shared" si="0"/>
        <v>0</v>
      </c>
      <c r="H8" s="196">
        <f t="shared" si="0"/>
        <v>0</v>
      </c>
      <c r="I8" s="15"/>
      <c r="J8" s="116" t="s">
        <v>215</v>
      </c>
      <c r="K8" s="72" t="s">
        <v>103</v>
      </c>
      <c r="L8" s="67"/>
    </row>
    <row r="9" spans="2:12" x14ac:dyDescent="0.3">
      <c r="B9" s="229" t="s">
        <v>217</v>
      </c>
      <c r="C9" s="196">
        <v>0</v>
      </c>
      <c r="D9" s="196">
        <v>0</v>
      </c>
      <c r="E9" s="196">
        <f>D9 * 1.03</f>
        <v>0</v>
      </c>
      <c r="F9" s="196">
        <f t="shared" ref="F9:H9" si="1">E9 * 1.03</f>
        <v>0</v>
      </c>
      <c r="G9" s="196">
        <f t="shared" si="1"/>
        <v>0</v>
      </c>
      <c r="H9" s="196">
        <f t="shared" si="1"/>
        <v>0</v>
      </c>
      <c r="I9" s="15"/>
      <c r="J9" s="116"/>
      <c r="K9" s="154"/>
    </row>
    <row r="10" spans="2:12" x14ac:dyDescent="0.3">
      <c r="B10" s="229" t="s">
        <v>218</v>
      </c>
      <c r="C10" s="196">
        <v>0</v>
      </c>
      <c r="D10" s="196">
        <v>0</v>
      </c>
      <c r="E10" s="196">
        <f>D10 * 1.03</f>
        <v>0</v>
      </c>
      <c r="F10" s="196">
        <f t="shared" ref="F10" si="2">E10 * 1.03</f>
        <v>0</v>
      </c>
      <c r="G10" s="196">
        <f t="shared" ref="G10" si="3">F10 * 1.03</f>
        <v>0</v>
      </c>
      <c r="H10" s="196">
        <f t="shared" ref="H10" si="4">G10 * 1.03</f>
        <v>0</v>
      </c>
      <c r="I10" s="15"/>
      <c r="J10" s="116"/>
      <c r="K10" s="154"/>
    </row>
    <row r="11" spans="2:12" ht="14.5" x14ac:dyDescent="0.45">
      <c r="B11" s="229" t="s">
        <v>235</v>
      </c>
      <c r="C11" s="169">
        <v>0</v>
      </c>
      <c r="D11" s="169">
        <v>0</v>
      </c>
      <c r="E11" s="169">
        <v>0</v>
      </c>
      <c r="F11" s="169">
        <v>0</v>
      </c>
      <c r="G11" s="169">
        <v>0</v>
      </c>
      <c r="H11" s="169">
        <v>0</v>
      </c>
      <c r="I11" s="41"/>
      <c r="J11" s="116"/>
      <c r="K11" s="154"/>
    </row>
    <row r="12" spans="2:12" x14ac:dyDescent="0.3">
      <c r="B12" s="42" t="s">
        <v>12</v>
      </c>
      <c r="C12" s="168">
        <f t="shared" ref="C12:H12" si="5">SUM(C8:C11)</f>
        <v>0</v>
      </c>
      <c r="D12" s="168">
        <f t="shared" si="5"/>
        <v>0</v>
      </c>
      <c r="E12" s="168">
        <f t="shared" si="5"/>
        <v>0</v>
      </c>
      <c r="F12" s="168">
        <f t="shared" si="5"/>
        <v>0</v>
      </c>
      <c r="G12" s="168">
        <f t="shared" si="5"/>
        <v>0</v>
      </c>
      <c r="H12" s="168">
        <f t="shared" si="5"/>
        <v>0</v>
      </c>
      <c r="I12" s="20"/>
      <c r="J12" s="75"/>
    </row>
    <row r="13" spans="2:12" x14ac:dyDescent="0.3">
      <c r="B13" s="44"/>
      <c r="C13" s="57"/>
      <c r="D13" s="57"/>
      <c r="E13" s="57"/>
      <c r="F13" s="57"/>
      <c r="G13" s="57"/>
      <c r="H13" s="57"/>
      <c r="J13" s="75"/>
    </row>
    <row r="14" spans="2:12" x14ac:dyDescent="0.3">
      <c r="B14" s="13" t="s">
        <v>6</v>
      </c>
      <c r="C14" s="57"/>
      <c r="D14" s="57"/>
      <c r="E14" s="57"/>
      <c r="F14" s="57"/>
      <c r="G14" s="57"/>
      <c r="H14" s="57"/>
      <c r="J14" s="75"/>
    </row>
    <row r="15" spans="2:12" x14ac:dyDescent="0.3">
      <c r="B15" s="44" t="s">
        <v>28</v>
      </c>
      <c r="C15" s="91">
        <v>0.42599999999999999</v>
      </c>
      <c r="D15" s="91">
        <f>C15*1.015</f>
        <v>0.43238999999999994</v>
      </c>
      <c r="E15" s="91">
        <f>D15*1.015</f>
        <v>0.4388758499999999</v>
      </c>
      <c r="F15" s="91">
        <f>E15*1.015</f>
        <v>0.44545898774999987</v>
      </c>
      <c r="G15" s="91">
        <f>F15*1.015</f>
        <v>0.4521408725662498</v>
      </c>
      <c r="H15" s="91">
        <f>G15*1.015</f>
        <v>0.45892298565474349</v>
      </c>
      <c r="I15" s="45"/>
      <c r="J15" s="75" t="s">
        <v>219</v>
      </c>
    </row>
    <row r="16" spans="2:12" x14ac:dyDescent="0.3">
      <c r="B16" s="42" t="s">
        <v>29</v>
      </c>
      <c r="C16" s="96">
        <f>C12*C15</f>
        <v>0</v>
      </c>
      <c r="D16" s="96">
        <f t="shared" ref="D16:H16" si="6">D12*D15</f>
        <v>0</v>
      </c>
      <c r="E16" s="96">
        <f t="shared" si="6"/>
        <v>0</v>
      </c>
      <c r="F16" s="96">
        <f t="shared" si="6"/>
        <v>0</v>
      </c>
      <c r="G16" s="96">
        <f t="shared" si="6"/>
        <v>0</v>
      </c>
      <c r="H16" s="96">
        <f t="shared" si="6"/>
        <v>0</v>
      </c>
      <c r="I16" s="20"/>
      <c r="J16" s="119" t="s">
        <v>91</v>
      </c>
    </row>
    <row r="17" spans="2:10" x14ac:dyDescent="0.3">
      <c r="B17" s="46"/>
      <c r="C17" s="57"/>
      <c r="D17" s="57"/>
      <c r="E17" s="57"/>
      <c r="F17" s="57"/>
      <c r="G17" s="57"/>
      <c r="H17" s="57"/>
      <c r="J17" s="75"/>
    </row>
    <row r="18" spans="2:10" ht="13.5" thickBot="1" x14ac:dyDescent="0.35">
      <c r="B18" s="69" t="s">
        <v>30</v>
      </c>
      <c r="C18" s="144">
        <f>SUM(C16,C12)</f>
        <v>0</v>
      </c>
      <c r="D18" s="144">
        <f t="shared" ref="D18:H18" si="7">SUM(D16,D12)</f>
        <v>0</v>
      </c>
      <c r="E18" s="144">
        <f t="shared" si="7"/>
        <v>0</v>
      </c>
      <c r="F18" s="144">
        <f t="shared" si="7"/>
        <v>0</v>
      </c>
      <c r="G18" s="144">
        <f t="shared" si="7"/>
        <v>0</v>
      </c>
      <c r="H18" s="144">
        <f t="shared" si="7"/>
        <v>0</v>
      </c>
      <c r="I18" s="80"/>
      <c r="J18" s="75"/>
    </row>
    <row r="19" spans="2:10" x14ac:dyDescent="0.3">
      <c r="B19" s="14"/>
      <c r="C19" s="145"/>
      <c r="D19" s="145"/>
      <c r="E19" s="145"/>
      <c r="F19" s="145"/>
      <c r="G19" s="145"/>
      <c r="H19" s="145"/>
      <c r="I19" s="47"/>
      <c r="J19" s="75"/>
    </row>
    <row r="20" spans="2:10" x14ac:dyDescent="0.3">
      <c r="C20" s="145"/>
      <c r="D20" s="145"/>
      <c r="E20" s="145"/>
      <c r="F20" s="145"/>
      <c r="G20" s="145"/>
      <c r="H20" s="145"/>
      <c r="I20" s="47"/>
      <c r="J20" s="75"/>
    </row>
    <row r="21" spans="2:10" x14ac:dyDescent="0.3">
      <c r="C21" s="145"/>
      <c r="D21" s="145"/>
      <c r="E21" s="145"/>
      <c r="F21" s="145"/>
      <c r="G21" s="145"/>
      <c r="H21" s="145"/>
      <c r="I21" s="47"/>
      <c r="J21" s="75"/>
    </row>
    <row r="22" spans="2:10" x14ac:dyDescent="0.3">
      <c r="C22" s="145"/>
      <c r="D22" s="145"/>
      <c r="E22" s="145"/>
      <c r="F22" s="145"/>
      <c r="G22" s="145"/>
      <c r="H22" s="145"/>
      <c r="I22" s="47"/>
      <c r="J22" s="75"/>
    </row>
    <row r="23" spans="2:10" x14ac:dyDescent="0.3">
      <c r="B23" s="14"/>
      <c r="C23" s="145"/>
      <c r="D23" s="145"/>
      <c r="E23" s="145"/>
      <c r="F23" s="145"/>
      <c r="G23" s="145"/>
      <c r="H23" s="145"/>
      <c r="I23" s="47"/>
    </row>
    <row r="24" spans="2:10" x14ac:dyDescent="0.3">
      <c r="B24" s="14"/>
      <c r="C24" s="47"/>
      <c r="D24" s="48"/>
      <c r="E24" s="47"/>
      <c r="F24" s="47"/>
      <c r="G24" s="47"/>
      <c r="H24" s="47"/>
      <c r="I24" s="47"/>
    </row>
    <row r="25" spans="2:10" x14ac:dyDescent="0.3">
      <c r="B25" s="14"/>
      <c r="C25" s="47"/>
      <c r="E25" s="47"/>
      <c r="F25" s="47"/>
      <c r="G25" s="47"/>
      <c r="H25" s="47"/>
      <c r="I25" s="47"/>
    </row>
    <row r="26" spans="2:10" x14ac:dyDescent="0.3">
      <c r="B26" s="14"/>
    </row>
    <row r="27" spans="2:10" x14ac:dyDescent="0.3">
      <c r="B27" s="49"/>
    </row>
    <row r="28" spans="2:10" x14ac:dyDescent="0.3">
      <c r="B28" s="21"/>
    </row>
    <row r="29" spans="2:10" x14ac:dyDescent="0.3">
      <c r="B29" s="49"/>
    </row>
    <row r="30" spans="2:10" x14ac:dyDescent="0.3">
      <c r="B30" s="14"/>
    </row>
    <row r="31" spans="2:10" x14ac:dyDescent="0.3">
      <c r="B31" s="14"/>
    </row>
    <row r="32" spans="2:10" x14ac:dyDescent="0.3">
      <c r="B32" s="14"/>
    </row>
    <row r="33" spans="2:9" ht="14.5" x14ac:dyDescent="0.45">
      <c r="B33" s="14"/>
      <c r="C33" s="18"/>
      <c r="D33" s="18"/>
      <c r="E33" s="18"/>
      <c r="F33" s="18"/>
      <c r="G33" s="18"/>
      <c r="H33" s="18"/>
      <c r="I33" s="18"/>
    </row>
    <row r="34" spans="2:9" x14ac:dyDescent="0.3">
      <c r="B34" s="14"/>
    </row>
    <row r="35" spans="2:9" x14ac:dyDescent="0.3">
      <c r="B35" s="49"/>
    </row>
    <row r="37" spans="2:9" ht="14.5" x14ac:dyDescent="0.45">
      <c r="C37" s="18"/>
      <c r="D37" s="18"/>
      <c r="E37" s="18"/>
      <c r="F37" s="18"/>
      <c r="G37" s="18"/>
      <c r="H37" s="18"/>
      <c r="I37" s="18"/>
    </row>
    <row r="38" spans="2:9" x14ac:dyDescent="0.3">
      <c r="B38" s="50"/>
    </row>
    <row r="39" spans="2:9" x14ac:dyDescent="0.3">
      <c r="B39" s="50"/>
    </row>
    <row r="40" spans="2:9" x14ac:dyDescent="0.3">
      <c r="B40" s="51"/>
    </row>
    <row r="41" spans="2:9" x14ac:dyDescent="0.3">
      <c r="B41" s="50"/>
    </row>
    <row r="42" spans="2:9" x14ac:dyDescent="0.3">
      <c r="B42" s="51"/>
    </row>
    <row r="43" spans="2:9" x14ac:dyDescent="0.3">
      <c r="B43" s="51"/>
    </row>
    <row r="44" spans="2:9" x14ac:dyDescent="0.3">
      <c r="B44" s="51"/>
    </row>
    <row r="45" spans="2:9" x14ac:dyDescent="0.3">
      <c r="B45" s="51"/>
    </row>
    <row r="46" spans="2:9" x14ac:dyDescent="0.3">
      <c r="B46" s="51"/>
    </row>
  </sheetData>
  <customSheetViews>
    <customSheetView guid="{A497838E-8634-4AEF-A878-D71BA08FEDDB}" scale="90">
      <selection activeCell="J31" sqref="J30:J31"/>
      <pageMargins left="0.2" right="0.2" top="1" bottom="0.75" header="0.3" footer="0.3"/>
      <printOptions horizontalCentered="1" gridLines="1"/>
      <pageSetup scale="73" orientation="landscape" r:id="rId1"/>
      <headerFooter>
        <oddHeader>&amp;CUCLA School of Law
Master of Science in Law Budget
Staff Salary Detail</oddHeader>
        <oddFooter xml:space="preserve">&amp;L&amp;9&amp;Z&amp;F&amp;A&amp;C&amp;9Page &amp;P of &amp;N&amp;R&amp;9Updated: 10/13/2017; Trevino, J.
Printed: &amp;D &amp;T </oddFooter>
      </headerFooter>
    </customSheetView>
    <customSheetView guid="{43C5011C-2000-4C48-97EF-AB2844A7ED28}" scale="90">
      <selection activeCell="H9" sqref="H9"/>
      <pageMargins left="0.2" right="0.2" top="1" bottom="0.75" header="0.3" footer="0.3"/>
      <printOptions horizontalCentered="1" gridLines="1"/>
      <pageSetup scale="73" orientation="landscape" r:id="rId2"/>
      <headerFooter>
        <oddHeader>&amp;CUCLA School of Law
Master of Science in Law Budget
Staff Salary Detail</oddHeader>
        <oddFooter xml:space="preserve">&amp;L&amp;9&amp;Z&amp;F&amp;A&amp;C&amp;9Page &amp;P of &amp;N&amp;R&amp;9Updated: 10/13/2017; Trevino, J.
Printed: &amp;D &amp;T </oddFooter>
      </headerFooter>
    </customSheetView>
  </customSheetViews>
  <mergeCells count="2">
    <mergeCell ref="B3:H3"/>
    <mergeCell ref="B4:D4"/>
  </mergeCells>
  <hyperlinks>
    <hyperlink ref="J16" r:id="rId3" xr:uid="{00000000-0004-0000-0800-000000000000}"/>
  </hyperlinks>
  <pageMargins left="0.25" right="0.25" top="0.75" bottom="0.75" header="0.3" footer="0.3"/>
  <pageSetup scale="76" fitToHeight="2" orientation="landscape" r:id="rId4"/>
  <headerFooter>
    <oddHeader>&amp;CUCLA + School/College Name
Five-year Budget Plan</oddHeader>
    <oddFooter xml:space="preserve">&amp;L&amp;F
&amp;A&amp;CPage &amp;P of &amp;N&amp;R.
Printed: &amp;D &amp;T </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Tab A-Summary</vt:lpstr>
      <vt:lpstr>OP Fee Submission</vt:lpstr>
      <vt:lpstr>StudentFees</vt:lpstr>
      <vt:lpstr>Tab B-Budget Justification</vt:lpstr>
      <vt:lpstr>Tab C-Transfer of SSDP</vt:lpstr>
      <vt:lpstr>Tab D-Student FTE Detail</vt:lpstr>
      <vt:lpstr>Tab E-Course Detail</vt:lpstr>
      <vt:lpstr>Tab F-Academic Detail</vt:lpstr>
      <vt:lpstr>Tab G-Staff Detail</vt:lpstr>
      <vt:lpstr>Tab H-Financial Aid Calculation</vt:lpstr>
      <vt:lpstr>'OP Fee Submission'!Print_Area</vt:lpstr>
      <vt:lpstr>'Tab A-Summary'!Print_Area</vt:lpstr>
      <vt:lpstr>'Tab D-Student FTE Detail'!Print_Area</vt:lpstr>
      <vt:lpstr>'Tab F-Academic Detail'!Print_Area</vt:lpstr>
      <vt:lpstr>'Tab H-Financial Aid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Korobkin, Russell</dc:creator>
  <cp:lastModifiedBy>Le, Emily</cp:lastModifiedBy>
  <cp:lastPrinted>2021-10-22T23:19:11Z</cp:lastPrinted>
  <dcterms:created xsi:type="dcterms:W3CDTF">2017-09-12T19:08:44Z</dcterms:created>
  <dcterms:modified xsi:type="dcterms:W3CDTF">2022-05-10T22:53:14Z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